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6860" windowHeight="1155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'стр.1'!$A$1:$CZ$102</definedName>
    <definedName name="_xlnm.Print_Area" localSheetId="1">'стр.2'!$A$1:$CT$228</definedName>
    <definedName name="_xlnm.Print_Area" localSheetId="2">'стр.3'!$A$1:$DE$25</definedName>
  </definedNames>
  <calcPr fullCalcOnLoad="1"/>
</workbook>
</file>

<file path=xl/sharedStrings.xml><?xml version="1.0" encoding="utf-8"?>
<sst xmlns="http://schemas.openxmlformats.org/spreadsheetml/2006/main" count="1080" uniqueCount="540">
  <si>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</si>
  <si>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</si>
  <si>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</si>
  <si>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</si>
  <si>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</si>
  <si>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</si>
  <si>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</si>
  <si>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</si>
  <si>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</si>
  <si>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</si>
  <si>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</si>
  <si>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</si>
  <si>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</si>
  <si>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</si>
  <si>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</si>
  <si>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</si>
  <si>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</si>
  <si>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</si>
  <si>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</si>
  <si>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</si>
  <si>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</si>
  <si>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</si>
  <si>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</si>
  <si>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</si>
  <si>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</si>
  <si>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</si>
  <si>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</si>
  <si>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</si>
  <si>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</si>
  <si>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</si>
  <si>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</si>
  <si>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</si>
  <si>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</si>
  <si>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</si>
  <si>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</si>
  <si>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</si>
  <si>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000 1 01 02021 01 0000 110</t>
  </si>
  <si>
    <t>000 1 01 02021 01 1000 110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</si>
  <si>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</si>
  <si>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</si>
  <si>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</si>
  <si>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</si>
  <si>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</si>
  <si>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</si>
  <si>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</si>
  <si>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</si>
  <si>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</si>
  <si>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</si>
  <si>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</si>
  <si>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</si>
  <si>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</si>
  <si>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</si>
  <si>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</si>
  <si>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</si>
  <si>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</si>
  <si>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</si>
  <si>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</si>
  <si>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</si>
  <si>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</si>
  <si>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</si>
  <si>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</si>
  <si>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</si>
  <si>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</si>
  <si>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</si>
  <si>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</si>
  <si>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</si>
  <si>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</si>
  <si>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</si>
  <si>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</si>
  <si>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</si>
  <si>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</si>
  <si>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</si>
  <si>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</si>
  <si>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</si>
  <si>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</si>
  <si>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</si>
  <si>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</si>
  <si>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</si>
  <si>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</si>
  <si>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</si>
  <si>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</si>
  <si>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ЗАДОЛЖЕННОСТЬ И ПЕРЕРАСЧЕТЫ ПО ОТМЕНЕННЫМ НАЛОГАМ 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</si>
  <si>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</si>
  <si>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</si>
  <si>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</si>
  <si>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 по обязательствам, возникшим до 1 января 2006 года)</t>
  </si>
  <si>
    <t>000 1 09 04050 00 0000 110</t>
  </si>
  <si>
    <t>Земельный налог ( по обязательствам, возникшим до 1 января 2006 года), мобилизуемый на территориях поселений</t>
  </si>
  <si>
    <t>000 1 09 04050 10 0000 110</t>
  </si>
  <si>
    <t>000 1 09 04050 10 1000 110</t>
  </si>
  <si>
    <t>Пени по земельному налогу ( по обязательствам, возникшим до 1 января 2006 года), мобилизуемому на территориях поселений</t>
  </si>
  <si>
    <t>000 1 09 04050 10 2000 110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</si>
  <si>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</si>
  <si>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</si>
  <si>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</si>
  <si>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</si>
  <si>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</si>
  <si>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</si>
  <si>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</si>
  <si>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</si>
  <si>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</si>
  <si>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</si>
  <si>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</si>
  <si>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</si>
  <si>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</si>
  <si>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</si>
  <si>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</si>
  <si>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</si>
  <si>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</si>
  <si>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</si>
  <si>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</si>
  <si>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</si>
  <si>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</si>
  <si>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</si>
  <si>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</si>
  <si>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</si>
  <si>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</si>
  <si>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</si>
  <si>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</si>
  <si>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</si>
  <si>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</si>
  <si>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</si>
  <si>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</si>
  <si>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</si>
  <si>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</si>
  <si>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</si>
  <si>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</si>
  <si>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 в бюджеты поселений</t>
  </si>
  <si>
    <t>000 2 07 05000 10 0000 180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</si>
  <si>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</si>
  <si>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</si>
  <si>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</si>
  <si>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</si>
  <si>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</si>
  <si>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РФ и органа местного самоуправления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</si>
  <si>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</si>
  <si>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</si>
  <si>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</si>
  <si>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</si>
  <si>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</si>
  <si>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</si>
  <si>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</si>
  <si>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</si>
  <si>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</si>
  <si>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</si>
  <si>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</si>
  <si>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</si>
  <si>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Функционирование Правительства РФ,высших органов исполнительной власти субъектов РФ,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</si>
  <si>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</si>
  <si>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</si>
  <si>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</si>
  <si>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</si>
  <si>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</si>
  <si>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</si>
  <si>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</si>
  <si>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</si>
  <si>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</si>
  <si>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</si>
  <si>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</si>
  <si>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</si>
  <si>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Реализация  государственных функций , связанных с общегосударственным управлением</t>
  </si>
  <si>
    <t>Выполнение других обязательств государства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</si>
  <si>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</si>
  <si>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</si>
  <si>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</si>
  <si>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</si>
  <si>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</si>
  <si>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</si>
  <si>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</si>
  <si>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</si>
  <si>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</si>
  <si>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</si>
  <si>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</si>
  <si>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</si>
  <si>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</si>
  <si>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</si>
  <si>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</si>
  <si>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</si>
  <si>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Субсидии юридическим лицам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</si>
  <si>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</si>
  <si>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</si>
  <si>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</si>
  <si>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</si>
  <si>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Поддержка коммунального хозяйства</t>
  </si>
  <si>
    <t>951 0502 3510000 000 000</t>
  </si>
  <si>
    <t>Мероприятия в области коммунального хозяйства</t>
  </si>
  <si>
    <t>951 0502 3510500 000 000</t>
  </si>
  <si>
    <t>Межбюджетные трансферты</t>
  </si>
  <si>
    <t>951 0502 5210000 000 000</t>
  </si>
  <si>
    <t>Субсидии бюджетам муниципальных образований для соофинансирования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</si>
  <si>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</si>
  <si>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Субсидии в целях соофинансирования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</si>
  <si>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</si>
  <si>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951 0502 5210102 006 000</t>
  </si>
  <si>
    <t>951 0502 5210102 006 200</t>
  </si>
  <si>
    <t>951 0502 5210102 006 240</t>
  </si>
  <si>
    <t>951 0502 5210102 006 242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</si>
  <si>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</si>
  <si>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</si>
  <si>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</si>
  <si>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</si>
  <si>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</si>
  <si>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</si>
  <si>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</si>
  <si>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</si>
  <si>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</si>
  <si>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</si>
  <si>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</si>
  <si>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</si>
  <si>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</si>
  <si>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</si>
  <si>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</si>
  <si>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</si>
  <si>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</si>
  <si>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</si>
  <si>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</si>
  <si>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</si>
  <si>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</si>
  <si>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</si>
  <si>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</si>
  <si>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</si>
  <si>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</si>
  <si>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</si>
  <si>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</si>
  <si>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</si>
  <si>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</si>
  <si>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</si>
  <si>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</si>
  <si>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Н.А. Смирнова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</si>
  <si>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</si>
  <si>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</si>
  <si>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</si>
  <si>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</si>
  <si>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</si>
  <si>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</si>
  <si>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</si>
  <si>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</si>
  <si>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</si>
  <si>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</si>
  <si>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</si>
  <si>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</si>
  <si>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</si>
  <si>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</si>
  <si>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</si>
  <si>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</si>
  <si>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000 1 01 02021 01 2000 110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</si>
  <si>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</si>
  <si>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Увеличение материальных запасов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</si>
  <si>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</si>
  <si>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</si>
  <si>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</si>
  <si>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</si>
  <si>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</si>
  <si>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Реализация государственной политики занятости населения</t>
  </si>
  <si>
    <t>951 0401 5100000 000 000</t>
  </si>
  <si>
    <t>951 0401 5100200 000 000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</si>
  <si>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</si>
  <si>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Оплата работ, услуг</t>
  </si>
  <si>
    <t>Алексеевское сельское поселение</t>
  </si>
  <si>
    <t>ОТЧЕТ ОБ ИСПОЛНЕНИИ БЮДЖЕТА</t>
  </si>
  <si>
    <t>(в ред. Приказа Минфина РФ от 09.11.2009 №115н)</t>
  </si>
  <si>
    <t>000 1 01 02021 01 3000 110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</si>
  <si>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</si>
  <si>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</si>
  <si>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</si>
  <si>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</si>
  <si>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</si>
  <si>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</si>
  <si>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</si>
  <si>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000 1 14 06014 10 0000 430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</si>
  <si>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</si>
  <si>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Форма 0503117 с.2</t>
  </si>
  <si>
    <t>951 0104 5210000 000 000</t>
  </si>
  <si>
    <t>951 0104 5210200 000 000</t>
  </si>
  <si>
    <t>951 0104 5210215 000 000</t>
  </si>
  <si>
    <t>2011 г</t>
  </si>
  <si>
    <t>Результат исполнения бюджета
(дефицит "-" /профицит "+")</t>
  </si>
  <si>
    <t>000 1 01 02021 01 4000 110</t>
  </si>
  <si>
    <t>11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</si>
  <si>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</si>
  <si>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</si>
  <si>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</si>
  <si>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</si>
  <si>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</si>
  <si>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</si>
  <si>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</si>
  <si>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</si>
  <si>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</si>
  <si>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</si>
  <si>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</si>
  <si>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951 0102 0020300 997 226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</si>
  <si>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</si>
  <si>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</si>
  <si>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</si>
  <si>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</si>
  <si>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</si>
  <si>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</si>
  <si>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</si>
  <si>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951 0104 0020400 997  221</t>
  </si>
  <si>
    <t>951 0104 0020400 997 223</t>
  </si>
  <si>
    <t>951 0104 0020400 997 224</t>
  </si>
  <si>
    <t>Работы ,услуги по содержанию имущества</t>
  </si>
  <si>
    <t>951 0104 0020400 997 225</t>
  </si>
  <si>
    <t>951 0104 0020400 997 226</t>
  </si>
  <si>
    <t>951 0104 0020400 997 290</t>
  </si>
  <si>
    <t>951 0104 0020400 997 300</t>
  </si>
  <si>
    <t>951 0104 0020400 997 310</t>
  </si>
  <si>
    <t>951 0104 0020400 997 340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</si>
  <si>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выборными должностными лицами месттного самоуправления, должностными лицами органов местного самоуправления,муниципальных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</si>
  <si>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951 0104 5210215 997 000</t>
  </si>
  <si>
    <t>951 0104 5210215 997 300</t>
  </si>
  <si>
    <t>951 0104 5210215 997 340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</si>
  <si>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</si>
  <si>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</si>
  <si>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</si>
  <si>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</si>
  <si>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</si>
  <si>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</si>
  <si>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951 0203 0013600 997 340</t>
  </si>
  <si>
    <t>Целевые прграммы муниципальных образований</t>
  </si>
  <si>
    <t>951 0309 7950000 000 000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</si>
  <si>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2011-2013 годы"</t>
  </si>
  <si>
    <t>951 0309 7950700 000 000</t>
  </si>
  <si>
    <t>951 0309 7950700 997 000</t>
  </si>
  <si>
    <t>951 0309 7950700 997 200</t>
  </si>
  <si>
    <t>951 0309 7950700 997 220</t>
  </si>
  <si>
    <t>951 0309 7950700 997 226</t>
  </si>
  <si>
    <t>951 0309 7950700 997 300</t>
  </si>
  <si>
    <t>951 0309 7950700 997 310</t>
  </si>
  <si>
    <t>951 0502 3510500 997 000</t>
  </si>
  <si>
    <t>951 0502 3510500 997 200</t>
  </si>
  <si>
    <t>951 0502 3510500 997 220</t>
  </si>
  <si>
    <t>Работы, услуги по содержанию имущества</t>
  </si>
  <si>
    <t>951 0502 3510500 997 225</t>
  </si>
  <si>
    <t>951 0502 3510500 997 226</t>
  </si>
  <si>
    <t>951 0502 3510500 997 290</t>
  </si>
  <si>
    <t>951 0502 3510500 997 300</t>
  </si>
  <si>
    <t>951 0502 3510500 997 340</t>
  </si>
  <si>
    <t>951 0502 7950000 000 000</t>
  </si>
  <si>
    <t>951 0502 7950400 000 000</t>
  </si>
  <si>
    <t>951 0502 7950400 997 000</t>
  </si>
  <si>
    <t>951 0502 7950400 997 200</t>
  </si>
  <si>
    <t>951 0502 7950400 997 220</t>
  </si>
  <si>
    <t>951 0502 7950400 997 225</t>
  </si>
  <si>
    <t>Региональные целевые программы</t>
  </si>
  <si>
    <t>951 0503 5220000 000 000</t>
  </si>
  <si>
    <t>951 0503 5222700 000 000</t>
  </si>
  <si>
    <t>Бюджетные инвестиции</t>
  </si>
  <si>
    <t>951 0503 5222700 003 000</t>
  </si>
  <si>
    <t>951 0503 5222700 003 200</t>
  </si>
  <si>
    <t>951 0503 5222700 003 220</t>
  </si>
  <si>
    <t>951 0503 5222700 003 225</t>
  </si>
  <si>
    <t>951 0503 7950000 000 000</t>
  </si>
  <si>
    <t>951 0503 7950100 000 000</t>
  </si>
  <si>
    <t>Муниципальная долгосрочная целевая программа "Повышение безопасности дорожного движения в 2010-2012 годах в Алексеевском сельском поселении"</t>
  </si>
  <si>
    <t>951 0503 7950100 997 000</t>
  </si>
  <si>
    <t>951 0503 7950100 997 200</t>
  </si>
  <si>
    <t>951 0503 7950100 997 220</t>
  </si>
  <si>
    <t>951 0503 7950100 997 225</t>
  </si>
  <si>
    <t>Муниципальная долгосрочная целевая программа "Благоустройство территории Алексеевского сельского поселения на 2011-2013 г.г."</t>
  </si>
  <si>
    <t>951 0503 7950600 000 000</t>
  </si>
  <si>
    <t>Выполнение функций органами местного самоуправления в части реализации мероприятий по содержанию уличного освещения</t>
  </si>
  <si>
    <t>951 0503 7950600 601 000</t>
  </si>
  <si>
    <t>951 0503 7950600 601 200</t>
  </si>
  <si>
    <t>951 0503 7950600 601 220</t>
  </si>
  <si>
    <t>951 0503 7950600 601 223</t>
  </si>
  <si>
    <t>951 0503 7950600 601 225</t>
  </si>
  <si>
    <t>Работы,услуги по содержанию имущества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</si>
  <si>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</si>
  <si>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951 0503 7950600 602 000</t>
  </si>
  <si>
    <t>951 0503 7950600 602 225</t>
  </si>
  <si>
    <t>951 0503 7950600 602 220</t>
  </si>
  <si>
    <t>951 0503 7950600 602 200</t>
  </si>
  <si>
    <t>951 0503 7950600 602 300</t>
  </si>
  <si>
    <t>951 0503 7950600 602 310</t>
  </si>
  <si>
    <t>951 0503 7950600 602 340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</si>
  <si>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</si>
  <si>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951 0503 7950600 604 000</t>
  </si>
  <si>
    <t>951 0503 7950600 604 200</t>
  </si>
  <si>
    <t>951 0503 7950600 604 220</t>
  </si>
  <si>
    <t>951 0503 7950600 604 226</t>
  </si>
  <si>
    <t>951 0503 7950600 604 300</t>
  </si>
  <si>
    <t>951 0503 7950600 604 310</t>
  </si>
  <si>
    <t>951 0503 7950600 604 340</t>
  </si>
  <si>
    <t xml:space="preserve">951 0801 5220000 000 000 </t>
  </si>
  <si>
    <t xml:space="preserve">951 0801 5222800 000 000 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</si>
  <si>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</si>
  <si>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 xml:space="preserve">951 0801 5222800 954 000 </t>
  </si>
  <si>
    <t xml:space="preserve">951 0801 5222800 954 226 </t>
  </si>
  <si>
    <t xml:space="preserve">951 0801 5222800 954 220 </t>
  </si>
  <si>
    <t xml:space="preserve">951 0801 5222800 954 200 </t>
  </si>
  <si>
    <t xml:space="preserve">951 0801 5222800 955 000 </t>
  </si>
  <si>
    <t xml:space="preserve">951 0801 5222800 955 200 </t>
  </si>
  <si>
    <t xml:space="preserve">951 0801 5222800 955 220 </t>
  </si>
  <si>
    <t xml:space="preserve">951 0801 5222800 955 221 </t>
  </si>
  <si>
    <t>субсидии на обеспечение доступа общедоступных библиотек к сети Интернет</t>
  </si>
  <si>
    <t xml:space="preserve">951 0801 7950000 000 000 </t>
  </si>
  <si>
    <t>Целевые программы муниципальных образований</t>
  </si>
  <si>
    <t>Муниципальная долгосрочная целевая программа "Культура Алексеевского сельского поселения(2011-2013 годы)"</t>
  </si>
  <si>
    <t>Уплата налогов за негативное воздействие на окружающую среду и земельного налога муниципальными сельскими домами культуры</t>
  </si>
  <si>
    <t>Финансовое обеспечение выполнения муниципальных заданий сельскими домами культуры</t>
  </si>
  <si>
    <t>Финансовое обеспечение выполнения муниципальных заданий сельскими библиотеками</t>
  </si>
  <si>
    <t>Уплата налогов за негативное воздействие на окружающую среду и земельного налога муниципальными сельскими библиотекми</t>
  </si>
  <si>
    <t xml:space="preserve">951 0801 7950080 607 200 </t>
  </si>
  <si>
    <t>951 1100 0000000 000 000</t>
  </si>
  <si>
    <t>Другие вопросы в области физической культуры и спорта</t>
  </si>
  <si>
    <t>951 1105 0000000 000 000</t>
  </si>
  <si>
    <t>Муниципальная целевая программа "Развитие физической культуры и спорта в Алексеевском сельском поселении на 2011-2013 годы"</t>
  </si>
  <si>
    <t>951 1105 7950000 000 000</t>
  </si>
  <si>
    <t>951 1105 7951000 000 000</t>
  </si>
  <si>
    <t>951 1105 7951000 997 000</t>
  </si>
  <si>
    <t>951 1105 7951000 997 200</t>
  </si>
  <si>
    <t>951 1105 7951000 997 290</t>
  </si>
  <si>
    <t>02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</si>
  <si>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</si>
  <si>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</si>
  <si>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</si>
  <si>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</si>
  <si>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</si>
  <si>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</si>
  <si>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</si>
  <si>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</si>
  <si>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</si>
  <si>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</si>
  <si>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</si>
  <si>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</si>
  <si>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</si>
  <si>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</si>
  <si>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</si>
  <si>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Налог, взимаемый с налогоплательщиков, выбравших в качестве объекта налогооблажения доходы</t>
  </si>
  <si>
    <t>000 1 05 01010 00 0000 110</t>
  </si>
  <si>
    <t>000 1 05 01010 01 0000 110</t>
  </si>
  <si>
    <t>000 1 05 01010 01 1000 110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</si>
  <si>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2011г)</t>
  </si>
  <si>
    <t>000 1 05 01020 00 0000 110</t>
  </si>
  <si>
    <t>000 1 05 01022 01 0000 110</t>
  </si>
  <si>
    <t>000 1 05 01022 01 1000 110</t>
  </si>
  <si>
    <t>000 1 06 06023 10 2000 110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</si>
  <si>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</si>
  <si>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бюджетных и  автономных учреждений) 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</si>
  <si>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</si>
  <si>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</si>
  <si>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</si>
  <si>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951 0113 0900000 000 000</t>
  </si>
  <si>
    <t>951 0113 0900200 000 000</t>
  </si>
  <si>
    <t>Оценка недвижимости , признание прав и регулирование отношений по государственной и муниципальной собственности</t>
  </si>
  <si>
    <t>951 0113 0900200 997 000</t>
  </si>
  <si>
    <t>951 0113 0900200 997 200</t>
  </si>
  <si>
    <t>951 0113 0900200 997 220</t>
  </si>
  <si>
    <t>951 0113 0900200 997 226</t>
  </si>
  <si>
    <t>951 0113 0900200 997 290</t>
  </si>
  <si>
    <t>951 0113 0920000 000 000</t>
  </si>
  <si>
    <t>951 0113 0920300 000 000</t>
  </si>
  <si>
    <t>951 0113 0920300 013 000</t>
  </si>
  <si>
    <t>951 0113 0920300 013 200</t>
  </si>
  <si>
    <t>951 0113 0920300 013 290</t>
  </si>
  <si>
    <t>951 0401 5100200 997 000</t>
  </si>
  <si>
    <t>951 0401 5100200 997 200</t>
  </si>
  <si>
    <t>951 0401 5100200 997 220</t>
  </si>
  <si>
    <t>951 0401 5100200 997 226</t>
  </si>
  <si>
    <t>951 0412 5230100 997 226</t>
  </si>
  <si>
    <t>951 0412 5230100 997 220</t>
  </si>
  <si>
    <t>951 0412 5230100 997 200</t>
  </si>
  <si>
    <t>951 0412 5230100 997 000</t>
  </si>
  <si>
    <t>951 0412 5230100 000 000</t>
  </si>
  <si>
    <t>Развитие социальной и инженерной инфраструктуры</t>
  </si>
  <si>
    <t>951 0412 5230000 000 000</t>
  </si>
  <si>
    <t>Развитие социальной и инженерной инфраструктуры субъектов Российской Федерации и муниципальных образований</t>
  </si>
  <si>
    <t>Другие вопросы в области национальной экономики</t>
  </si>
  <si>
    <t>951 0412 0000000 000 000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</si>
  <si>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2011-2013 .г."</t>
  </si>
  <si>
    <t xml:space="preserve">Культура, кинематография 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</si>
  <si>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</si>
  <si>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951 1400 0000000 000 000</t>
  </si>
  <si>
    <t>951 1403 0000000 000 000</t>
  </si>
  <si>
    <t>951 1403 5210000 000 000</t>
  </si>
  <si>
    <t>Иные межбюджетные трансферты бюджетам бюджетной системы</t>
  </si>
  <si>
    <t xml:space="preserve">Иные межбюджетные трансферты </t>
  </si>
  <si>
    <t>951 1403 5210300 017 251</t>
  </si>
  <si>
    <t>951 1403 5210300 017 250</t>
  </si>
  <si>
    <t>951 1403 5210300 017 200</t>
  </si>
  <si>
    <t>951 1403 5210300 017 000</t>
  </si>
  <si>
    <t>951 1403 5210300 000 000</t>
  </si>
  <si>
    <t>04</t>
  </si>
  <si>
    <t>01 мая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</si>
  <si>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 (кредитных)средств</t>
  </si>
  <si>
    <t>000 1 01 02040 01 0000 110</t>
  </si>
  <si>
    <t>000 1 01 02040 01 1000 110</t>
  </si>
  <si>
    <t>НАЛОГОВЫЕ И НЕНАЛОГОВЫЕ ДОХОДЫ</t>
  </si>
  <si>
    <t>000 1 05 01012 01 2000 110</t>
  </si>
  <si>
    <t>000 1 05 03020 01 2000 110</t>
  </si>
  <si>
    <t>000 1 06 04011 02 2000 110</t>
  </si>
  <si>
    <t>000 1 06 04012 02 4000 110</t>
  </si>
  <si>
    <t>951 0412 5210000 000 000</t>
  </si>
  <si>
    <t>95 10412 5210100 000 000</t>
  </si>
  <si>
    <t>951 0412 5210102 000 000</t>
  </si>
  <si>
    <t>951 0412 5210102 017 000</t>
  </si>
  <si>
    <t>951 0412 5210102 017 200</t>
  </si>
  <si>
    <t>951 0412 5210102 017 250</t>
  </si>
  <si>
    <t>951 0412 5210102 017 251</t>
  </si>
  <si>
    <t>951 0503 5222700 003 226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</si>
  <si>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</si>
  <si>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951 0503 7950100 997 222</t>
  </si>
  <si>
    <t xml:space="preserve">951 0801 7950800 606 210 </t>
  </si>
  <si>
    <t xml:space="preserve">951 0801 7950800 000 000 </t>
  </si>
  <si>
    <t xml:space="preserve">951 0801 7950800 605 000 </t>
  </si>
  <si>
    <t xml:space="preserve">951 0801 7950800 605 200 </t>
  </si>
  <si>
    <t xml:space="preserve">951 0801 7950800 605 290 </t>
  </si>
  <si>
    <t xml:space="preserve">951 0801 7950800 606 000 </t>
  </si>
  <si>
    <t xml:space="preserve">951 0801 7950800 606 200 </t>
  </si>
  <si>
    <t xml:space="preserve">951 0801 7950800 606 211 </t>
  </si>
  <si>
    <t xml:space="preserve">951 0801 7950800 606 213 </t>
  </si>
  <si>
    <t xml:space="preserve">951 0801 7950800 606 220 </t>
  </si>
  <si>
    <t xml:space="preserve">951 0801 7950800 606 221 </t>
  </si>
  <si>
    <t xml:space="preserve">951 0801 7950800 606 222 </t>
  </si>
  <si>
    <t xml:space="preserve">951 0801 7950800 606 223 </t>
  </si>
  <si>
    <t xml:space="preserve">951 0801 7950800 606 225 </t>
  </si>
  <si>
    <t xml:space="preserve">951 0801 7950800 606 226 </t>
  </si>
  <si>
    <t xml:space="preserve">951 0801 7950800 606 290 </t>
  </si>
  <si>
    <t xml:space="preserve">951 0801 7950800 606 300 </t>
  </si>
  <si>
    <t xml:space="preserve">951 0801 7950800 606 340 </t>
  </si>
  <si>
    <t xml:space="preserve">951 0801 7950800 607 000 </t>
  </si>
  <si>
    <t xml:space="preserve">951 0801 7950800 607 290 </t>
  </si>
  <si>
    <t xml:space="preserve">951 0801 7950800 608 000 </t>
  </si>
  <si>
    <t xml:space="preserve">951 0801 7950800 608 200 </t>
  </si>
  <si>
    <t xml:space="preserve">951 0801 7950800 608 210 </t>
  </si>
  <si>
    <t xml:space="preserve">951 0801 7950800 608 211 </t>
  </si>
  <si>
    <t xml:space="preserve">951 0801 7950800 608 213 </t>
  </si>
  <si>
    <t xml:space="preserve">951 0801 7950800 608 220 </t>
  </si>
  <si>
    <t xml:space="preserve">951 0801 7950800 608 221 </t>
  </si>
  <si>
    <t xml:space="preserve">951 0801 7950800 608 222 </t>
  </si>
  <si>
    <t xml:space="preserve">951 0801 7950800 608 223 </t>
  </si>
  <si>
    <t xml:space="preserve">951 0801 7950800 608 225 </t>
  </si>
  <si>
    <t xml:space="preserve">951 0801 7950800 608 226 </t>
  </si>
  <si>
    <t xml:space="preserve">951 0801 7950800 608 290 </t>
  </si>
  <si>
    <t xml:space="preserve">951 0801 7950800 608 300 </t>
  </si>
  <si>
    <t xml:space="preserve">951 0801 7950800 608 310 </t>
  </si>
  <si>
    <t xml:space="preserve">951 0801 7950800 608 340 </t>
  </si>
  <si>
    <t xml:space="preserve">951 0801 7950800 606 310 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</si>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</sst>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b/>
      <sz val="8"/>
      <color indexed="2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2" fontId="5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2" fontId="4" fillId="24" borderId="12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2" fontId="4" fillId="22" borderId="0" xfId="0" applyNumberFormat="1" applyFont="1" applyFill="1" applyBorder="1" applyAlignment="1">
      <alignment horizontal="center"/>
    </xf>
    <xf numFmtId="2" fontId="4" fillId="22" borderId="10" xfId="0" applyNumberFormat="1" applyFont="1" applyFill="1" applyBorder="1" applyAlignment="1">
      <alignment horizontal="center"/>
    </xf>
    <xf numFmtId="2" fontId="10" fillId="24" borderId="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49" fontId="4" fillId="22" borderId="10" xfId="0" applyNumberFormat="1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2" fontId="6" fillId="24" borderId="0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24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3" fillId="24" borderId="10" xfId="0" applyNumberFormat="1" applyFont="1" applyFill="1" applyBorder="1" applyAlignment="1">
      <alignment horizontal="center"/>
    </xf>
    <xf numFmtId="2" fontId="13" fillId="24" borderId="0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5" fillId="24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24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5" fillId="24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1" fillId="2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" fillId="20" borderId="0" xfId="0" applyNumberFormat="1" applyFont="1" applyFill="1" applyBorder="1" applyAlignment="1">
      <alignment horizontal="center"/>
    </xf>
    <xf numFmtId="2" fontId="1" fillId="20" borderId="12" xfId="0" applyNumberFormat="1" applyFont="1" applyFill="1" applyBorder="1" applyAlignment="1">
      <alignment horizontal="center"/>
    </xf>
    <xf numFmtId="49" fontId="1" fillId="20" borderId="10" xfId="0" applyNumberFormat="1" applyFont="1" applyFill="1" applyBorder="1" applyAlignment="1">
      <alignment horizontal="center"/>
    </xf>
    <xf numFmtId="2" fontId="1" fillId="20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2" fontId="4" fillId="0" borderId="29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1" fillId="0" borderId="30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24" borderId="10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wrapText="1"/>
    </xf>
    <xf numFmtId="2" fontId="1" fillId="0" borderId="29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24" borderId="34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2" fontId="1" fillId="24" borderId="15" xfId="0" applyNumberFormat="1" applyFont="1" applyFill="1" applyBorder="1" applyAlignment="1">
      <alignment horizontal="center"/>
    </xf>
    <xf numFmtId="2" fontId="1" fillId="24" borderId="16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2" fontId="1" fillId="24" borderId="30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4" xfId="0" applyFont="1" applyFill="1" applyBorder="1" applyAlignment="1">
      <alignment horizontal="left" wrapText="1"/>
    </xf>
    <xf numFmtId="0" fontId="1" fillId="24" borderId="34" xfId="0" applyFont="1" applyFill="1" applyBorder="1" applyAlignment="1">
      <alignment horizontal="left" wrapText="1"/>
    </xf>
    <xf numFmtId="0" fontId="1" fillId="24" borderId="14" xfId="0" applyFont="1" applyFill="1" applyBorder="1" applyAlignment="1">
      <alignment horizontal="left" wrapText="1"/>
    </xf>
    <xf numFmtId="2" fontId="1" fillId="24" borderId="10" xfId="0" applyNumberFormat="1" applyFont="1" applyFill="1" applyBorder="1" applyAlignment="1">
      <alignment horizontal="center"/>
    </xf>
    <xf numFmtId="0" fontId="1" fillId="24" borderId="34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left"/>
    </xf>
    <xf numFmtId="49" fontId="1" fillId="20" borderId="15" xfId="0" applyNumberFormat="1" applyFont="1" applyFill="1" applyBorder="1" applyAlignment="1">
      <alignment horizontal="center"/>
    </xf>
    <xf numFmtId="49" fontId="1" fillId="20" borderId="14" xfId="0" applyNumberFormat="1" applyFont="1" applyFill="1" applyBorder="1" applyAlignment="1">
      <alignment horizontal="center"/>
    </xf>
    <xf numFmtId="49" fontId="1" fillId="20" borderId="16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49" fontId="10" fillId="24" borderId="10" xfId="0" applyNumberFormat="1" applyFont="1" applyFill="1" applyBorder="1" applyAlignment="1">
      <alignment horizontal="center"/>
    </xf>
    <xf numFmtId="0" fontId="1" fillId="24" borderId="34" xfId="0" applyFont="1" applyFill="1" applyBorder="1" applyAlignment="1">
      <alignment wrapText="1"/>
    </xf>
    <xf numFmtId="0" fontId="1" fillId="24" borderId="14" xfId="0" applyFont="1" applyFill="1" applyBorder="1" applyAlignment="1">
      <alignment wrapText="1"/>
    </xf>
    <xf numFmtId="2" fontId="4" fillId="24" borderId="15" xfId="0" applyNumberFormat="1" applyFont="1" applyFill="1" applyBorder="1" applyAlignment="1">
      <alignment horizontal="center"/>
    </xf>
    <xf numFmtId="2" fontId="4" fillId="24" borderId="14" xfId="0" applyNumberFormat="1" applyFont="1" applyFill="1" applyBorder="1" applyAlignment="1">
      <alignment horizontal="center"/>
    </xf>
    <xf numFmtId="2" fontId="1" fillId="20" borderId="15" xfId="0" applyNumberFormat="1" applyFont="1" applyFill="1" applyBorder="1" applyAlignment="1">
      <alignment horizontal="center"/>
    </xf>
    <xf numFmtId="2" fontId="1" fillId="20" borderId="14" xfId="0" applyNumberFormat="1" applyFont="1" applyFill="1" applyBorder="1" applyAlignment="1">
      <alignment horizontal="center"/>
    </xf>
    <xf numFmtId="2" fontId="1" fillId="20" borderId="30" xfId="0" applyNumberFormat="1" applyFont="1" applyFill="1" applyBorder="1" applyAlignment="1">
      <alignment horizontal="center"/>
    </xf>
    <xf numFmtId="2" fontId="4" fillId="24" borderId="16" xfId="0" applyNumberFormat="1" applyFont="1" applyFill="1" applyBorder="1" applyAlignment="1">
      <alignment horizontal="center"/>
    </xf>
    <xf numFmtId="2" fontId="4" fillId="24" borderId="30" xfId="0" applyNumberFormat="1" applyFont="1" applyFill="1" applyBorder="1" applyAlignment="1">
      <alignment horizontal="center"/>
    </xf>
    <xf numFmtId="49" fontId="1" fillId="20" borderId="10" xfId="0" applyNumberFormat="1" applyFont="1" applyFill="1" applyBorder="1" applyAlignment="1">
      <alignment horizontal="center"/>
    </xf>
    <xf numFmtId="2" fontId="1" fillId="20" borderId="16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 horizontal="left" wrapText="1"/>
    </xf>
    <xf numFmtId="2" fontId="1" fillId="24" borderId="28" xfId="0" applyNumberFormat="1" applyFont="1" applyFill="1" applyBorder="1" applyAlignment="1">
      <alignment horizontal="center"/>
    </xf>
    <xf numFmtId="2" fontId="1" fillId="24" borderId="27" xfId="0" applyNumberFormat="1" applyFont="1" applyFill="1" applyBorder="1" applyAlignment="1">
      <alignment horizontal="center"/>
    </xf>
    <xf numFmtId="0" fontId="4" fillId="24" borderId="34" xfId="0" applyFont="1" applyFill="1" applyBorder="1" applyAlignment="1">
      <alignment wrapText="1"/>
    </xf>
    <xf numFmtId="0" fontId="4" fillId="24" borderId="14" xfId="0" applyFont="1" applyFill="1" applyBorder="1" applyAlignment="1">
      <alignment wrapText="1"/>
    </xf>
    <xf numFmtId="0" fontId="4" fillId="24" borderId="16" xfId="0" applyFont="1" applyFill="1" applyBorder="1" applyAlignment="1">
      <alignment wrapText="1"/>
    </xf>
    <xf numFmtId="49" fontId="4" fillId="24" borderId="10" xfId="0" applyNumberFormat="1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center"/>
    </xf>
    <xf numFmtId="49" fontId="4" fillId="24" borderId="14" xfId="0" applyNumberFormat="1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center"/>
    </xf>
    <xf numFmtId="0" fontId="1" fillId="20" borderId="34" xfId="0" applyFont="1" applyFill="1" applyBorder="1" applyAlignment="1">
      <alignment wrapText="1"/>
    </xf>
    <xf numFmtId="0" fontId="1" fillId="20" borderId="14" xfId="0" applyFont="1" applyFill="1" applyBorder="1" applyAlignment="1">
      <alignment wrapText="1"/>
    </xf>
    <xf numFmtId="0" fontId="1" fillId="20" borderId="34" xfId="0" applyFont="1" applyFill="1" applyBorder="1" applyAlignment="1">
      <alignment horizontal="left" wrapText="1"/>
    </xf>
    <xf numFmtId="0" fontId="1" fillId="20" borderId="14" xfId="0" applyFont="1" applyFill="1" applyBorder="1" applyAlignment="1">
      <alignment horizontal="left" wrapText="1"/>
    </xf>
    <xf numFmtId="0" fontId="1" fillId="20" borderId="16" xfId="0" applyFont="1" applyFill="1" applyBorder="1" applyAlignment="1">
      <alignment horizontal="left" wrapText="1"/>
    </xf>
    <xf numFmtId="49" fontId="10" fillId="24" borderId="15" xfId="0" applyNumberFormat="1" applyFont="1" applyFill="1" applyBorder="1" applyAlignment="1">
      <alignment horizontal="center"/>
    </xf>
    <xf numFmtId="49" fontId="10" fillId="24" borderId="14" xfId="0" applyNumberFormat="1" applyFont="1" applyFill="1" applyBorder="1" applyAlignment="1">
      <alignment horizontal="center"/>
    </xf>
    <xf numFmtId="49" fontId="10" fillId="24" borderId="16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2" fontId="13" fillId="24" borderId="15" xfId="0" applyNumberFormat="1" applyFont="1" applyFill="1" applyBorder="1" applyAlignment="1">
      <alignment horizontal="center"/>
    </xf>
    <xf numFmtId="2" fontId="13" fillId="24" borderId="14" xfId="0" applyNumberFormat="1" applyFont="1" applyFill="1" applyBorder="1" applyAlignment="1">
      <alignment horizontal="center"/>
    </xf>
    <xf numFmtId="2" fontId="13" fillId="24" borderId="30" xfId="0" applyNumberFormat="1" applyFont="1" applyFill="1" applyBorder="1" applyAlignment="1">
      <alignment horizontal="center"/>
    </xf>
    <xf numFmtId="49" fontId="4" fillId="24" borderId="35" xfId="0" applyNumberFormat="1" applyFont="1" applyFill="1" applyBorder="1" applyAlignment="1">
      <alignment horizontal="center"/>
    </xf>
    <xf numFmtId="2" fontId="4" fillId="24" borderId="28" xfId="0" applyNumberFormat="1" applyFont="1" applyFill="1" applyBorder="1" applyAlignment="1">
      <alignment horizontal="center"/>
    </xf>
    <xf numFmtId="2" fontId="4" fillId="24" borderId="27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1" fillId="24" borderId="18" xfId="0" applyNumberFormat="1" applyFont="1" applyFill="1" applyBorder="1" applyAlignment="1">
      <alignment horizontal="center"/>
    </xf>
    <xf numFmtId="0" fontId="7" fillId="24" borderId="34" xfId="0" applyFont="1" applyFill="1" applyBorder="1" applyAlignment="1">
      <alignment wrapText="1"/>
    </xf>
    <xf numFmtId="0" fontId="7" fillId="24" borderId="14" xfId="0" applyFont="1" applyFill="1" applyBorder="1" applyAlignment="1">
      <alignment wrapText="1"/>
    </xf>
    <xf numFmtId="2" fontId="1" fillId="24" borderId="20" xfId="0" applyNumberFormat="1" applyFont="1" applyFill="1" applyBorder="1" applyAlignment="1">
      <alignment horizontal="center"/>
    </xf>
    <xf numFmtId="2" fontId="11" fillId="24" borderId="15" xfId="0" applyNumberFormat="1" applyFont="1" applyFill="1" applyBorder="1" applyAlignment="1">
      <alignment horizontal="center"/>
    </xf>
    <xf numFmtId="2" fontId="11" fillId="24" borderId="14" xfId="0" applyNumberFormat="1" applyFont="1" applyFill="1" applyBorder="1" applyAlignment="1">
      <alignment horizontal="center"/>
    </xf>
    <xf numFmtId="2" fontId="11" fillId="24" borderId="3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4" fillId="24" borderId="34" xfId="0" applyFont="1" applyFill="1" applyBorder="1" applyAlignment="1">
      <alignment horizontal="left" wrapText="1"/>
    </xf>
    <xf numFmtId="0" fontId="4" fillId="24" borderId="14" xfId="0" applyFont="1" applyFill="1" applyBorder="1" applyAlignment="1">
      <alignment horizontal="left" wrapText="1"/>
    </xf>
    <xf numFmtId="0" fontId="7" fillId="24" borderId="34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center"/>
    </xf>
    <xf numFmtId="49" fontId="1" fillId="24" borderId="26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49" fontId="1" fillId="24" borderId="25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0" fontId="13" fillId="24" borderId="34" xfId="0" applyFont="1" applyFill="1" applyBorder="1" applyAlignment="1">
      <alignment horizontal="left"/>
    </xf>
    <xf numFmtId="0" fontId="13" fillId="24" borderId="14" xfId="0" applyFont="1" applyFill="1" applyBorder="1" applyAlignment="1">
      <alignment horizontal="left"/>
    </xf>
    <xf numFmtId="0" fontId="10" fillId="24" borderId="34" xfId="0" applyFont="1" applyFill="1" applyBorder="1" applyAlignment="1">
      <alignment wrapText="1"/>
    </xf>
    <xf numFmtId="0" fontId="10" fillId="24" borderId="14" xfId="0" applyFont="1" applyFill="1" applyBorder="1" applyAlignment="1">
      <alignment wrapText="1"/>
    </xf>
    <xf numFmtId="49" fontId="10" fillId="20" borderId="10" xfId="0" applyNumberFormat="1" applyFont="1" applyFill="1" applyBorder="1" applyAlignment="1">
      <alignment horizontal="center"/>
    </xf>
    <xf numFmtId="49" fontId="16" fillId="24" borderId="10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left" wrapText="1"/>
    </xf>
    <xf numFmtId="49" fontId="5" fillId="24" borderId="10" xfId="0" applyNumberFormat="1" applyFont="1" applyFill="1" applyBorder="1" applyAlignment="1">
      <alignment horizontal="center"/>
    </xf>
    <xf numFmtId="0" fontId="10" fillId="24" borderId="34" xfId="0" applyFont="1" applyFill="1" applyBorder="1" applyAlignment="1">
      <alignment horizontal="left" wrapText="1"/>
    </xf>
    <xf numFmtId="0" fontId="10" fillId="24" borderId="14" xfId="0" applyFont="1" applyFill="1" applyBorder="1" applyAlignment="1">
      <alignment horizontal="left" wrapText="1"/>
    </xf>
    <xf numFmtId="0" fontId="1" fillId="20" borderId="16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2" fontId="11" fillId="0" borderId="30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/>
    </xf>
    <xf numFmtId="2" fontId="10" fillId="24" borderId="15" xfId="0" applyNumberFormat="1" applyFont="1" applyFill="1" applyBorder="1" applyAlignment="1">
      <alignment horizontal="center"/>
    </xf>
    <xf numFmtId="2" fontId="10" fillId="24" borderId="16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49" fontId="13" fillId="24" borderId="10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49" fontId="10" fillId="20" borderId="15" xfId="0" applyNumberFormat="1" applyFont="1" applyFill="1" applyBorder="1" applyAlignment="1">
      <alignment horizontal="center"/>
    </xf>
    <xf numFmtId="49" fontId="10" fillId="20" borderId="14" xfId="0" applyNumberFormat="1" applyFont="1" applyFill="1" applyBorder="1" applyAlignment="1">
      <alignment horizontal="center"/>
    </xf>
    <xf numFmtId="49" fontId="10" fillId="20" borderId="16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0" fontId="16" fillId="24" borderId="34" xfId="0" applyFont="1" applyFill="1" applyBorder="1" applyAlignment="1">
      <alignment wrapText="1"/>
    </xf>
    <xf numFmtId="0" fontId="16" fillId="24" borderId="14" xfId="0" applyFont="1" applyFill="1" applyBorder="1" applyAlignment="1">
      <alignment wrapText="1"/>
    </xf>
    <xf numFmtId="49" fontId="16" fillId="24" borderId="15" xfId="0" applyNumberFormat="1" applyFont="1" applyFill="1" applyBorder="1" applyAlignment="1">
      <alignment horizontal="center"/>
    </xf>
    <xf numFmtId="49" fontId="16" fillId="24" borderId="14" xfId="0" applyNumberFormat="1" applyFont="1" applyFill="1" applyBorder="1" applyAlignment="1">
      <alignment horizontal="center"/>
    </xf>
    <xf numFmtId="49" fontId="16" fillId="24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2"/>
  <sheetViews>
    <sheetView view="pageBreakPreview" zoomScaleSheetLayoutView="100" zoomScalePageLayoutView="0" workbookViewId="0" topLeftCell="A1">
      <selection activeCell="BP33" sqref="BP33:CE33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48"/>
      <c r="AC1" s="148"/>
      <c r="AD1" s="148"/>
      <c r="AW1" s="70"/>
      <c r="AX1" s="153" t="s">
        <v>260</v>
      </c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70"/>
      <c r="DB1" s="70"/>
      <c r="DC1" s="70"/>
    </row>
    <row r="2" spans="28:104" ht="6.75" customHeight="1">
      <c r="AB2" s="66"/>
      <c r="AC2" s="66"/>
      <c r="AD2" s="66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49" t="s">
        <v>259</v>
      </c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CJ3" s="145" t="s">
        <v>204</v>
      </c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</row>
    <row r="4" spans="28:104" ht="18" customHeight="1">
      <c r="AB4" s="43"/>
      <c r="AC4" s="43"/>
      <c r="AD4" s="43"/>
      <c r="CJ4" s="150" t="s">
        <v>241</v>
      </c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2"/>
    </row>
    <row r="5" spans="30:104" ht="18" customHeight="1">
      <c r="AD5" s="2" t="s">
        <v>209</v>
      </c>
      <c r="AH5" s="91" t="s">
        <v>484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1" t="s">
        <v>275</v>
      </c>
      <c r="BT5" s="89" t="s">
        <v>205</v>
      </c>
      <c r="BU5" s="89"/>
      <c r="BV5" s="89"/>
      <c r="BW5" s="89"/>
      <c r="BX5" s="89"/>
      <c r="BY5" s="89"/>
      <c r="BZ5" s="89"/>
      <c r="CJ5" s="154">
        <v>40664</v>
      </c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7"/>
    </row>
    <row r="6" spans="2:104" ht="18" customHeight="1">
      <c r="B6" s="1" t="s">
        <v>210</v>
      </c>
      <c r="BP6" s="90" t="s">
        <v>206</v>
      </c>
      <c r="BQ6" s="90"/>
      <c r="BR6" s="90"/>
      <c r="BS6" s="90"/>
      <c r="BT6" s="90"/>
      <c r="BU6" s="90"/>
      <c r="BV6" s="90"/>
      <c r="BW6" s="90"/>
      <c r="BX6" s="90"/>
      <c r="BY6" s="90"/>
      <c r="BZ6" s="90"/>
      <c r="CJ6" s="145">
        <v>79228953</v>
      </c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7"/>
    </row>
    <row r="7" spans="1:104" ht="12" customHeight="1">
      <c r="A7" s="4"/>
      <c r="B7" s="94" t="s">
        <v>211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4"/>
      <c r="W7" s="4"/>
      <c r="X7" s="4"/>
      <c r="Y7" s="4"/>
      <c r="Z7" s="4"/>
      <c r="AA7" s="91" t="s">
        <v>130</v>
      </c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4"/>
      <c r="BK7" s="4"/>
      <c r="BL7" s="4"/>
      <c r="BM7" s="4"/>
      <c r="BN7" s="4"/>
      <c r="BO7" s="4"/>
      <c r="BP7" s="155" t="s">
        <v>207</v>
      </c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4"/>
      <c r="CB7" s="4"/>
      <c r="CC7" s="4"/>
      <c r="CD7" s="4"/>
      <c r="CE7" s="4"/>
      <c r="CF7" s="4"/>
      <c r="CG7" s="4"/>
      <c r="CH7" s="13"/>
      <c r="CI7" s="4"/>
      <c r="CJ7" s="93" t="s">
        <v>203</v>
      </c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4"/>
    </row>
    <row r="8" spans="2:104" ht="15.75" customHeight="1">
      <c r="B8" s="67" t="s">
        <v>212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9"/>
      <c r="AC8" s="69"/>
      <c r="AD8" s="68"/>
      <c r="AE8" s="68"/>
      <c r="AF8" s="68"/>
      <c r="AG8" s="68"/>
      <c r="AH8" s="68"/>
      <c r="AI8" s="68"/>
      <c r="AJ8" s="68"/>
      <c r="AK8" s="68"/>
      <c r="AL8" s="100" t="s">
        <v>258</v>
      </c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P8" s="90" t="s">
        <v>208</v>
      </c>
      <c r="BQ8" s="90"/>
      <c r="BR8" s="90"/>
      <c r="BS8" s="90"/>
      <c r="BT8" s="90"/>
      <c r="BU8" s="90"/>
      <c r="BV8" s="90"/>
      <c r="BW8" s="90"/>
      <c r="BX8" s="90"/>
      <c r="BY8" s="90"/>
      <c r="BZ8" s="90"/>
      <c r="CJ8" s="145">
        <v>60231805000</v>
      </c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7"/>
    </row>
    <row r="9" spans="2:104" ht="11.25" customHeight="1">
      <c r="B9" s="92" t="s">
        <v>213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CJ9" s="145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7"/>
    </row>
    <row r="10" spans="1:104" ht="15.75" customHeight="1">
      <c r="A10" s="4"/>
      <c r="B10" s="94" t="s">
        <v>214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93">
        <v>383</v>
      </c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4"/>
    </row>
    <row r="11" spans="1:104" ht="19.5" customHeight="1">
      <c r="A11" s="159" t="s">
        <v>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04" ht="11.25" customHeight="1">
      <c r="A12" s="103" t="s">
        <v>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8" t="s">
        <v>242</v>
      </c>
      <c r="AC12" s="103"/>
      <c r="AD12" s="103"/>
      <c r="AE12" s="103"/>
      <c r="AF12" s="103"/>
      <c r="AG12" s="104"/>
      <c r="AH12" s="108" t="s">
        <v>23</v>
      </c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4"/>
      <c r="AX12" s="108" t="s">
        <v>21</v>
      </c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8" t="s">
        <v>9</v>
      </c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4"/>
      <c r="CJ12" s="108" t="s">
        <v>11</v>
      </c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4"/>
    </row>
    <row r="13" spans="1:104" ht="32.2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1"/>
      <c r="AC13" s="102"/>
      <c r="AD13" s="102"/>
      <c r="AE13" s="102"/>
      <c r="AF13" s="102"/>
      <c r="AG13" s="99"/>
      <c r="AH13" s="101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99"/>
      <c r="AX13" s="101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1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99"/>
      <c r="CJ13" s="101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99"/>
    </row>
    <row r="14" spans="1:104" ht="12" thickBot="1">
      <c r="A14" s="88">
        <v>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161">
        <v>2</v>
      </c>
      <c r="AC14" s="161"/>
      <c r="AD14" s="161"/>
      <c r="AE14" s="161"/>
      <c r="AF14" s="161"/>
      <c r="AG14" s="161"/>
      <c r="AH14" s="156">
        <v>3</v>
      </c>
      <c r="AI14" s="88"/>
      <c r="AJ14" s="88"/>
      <c r="AK14" s="88"/>
      <c r="AL14" s="88"/>
      <c r="AM14" s="88"/>
      <c r="AN14" s="88"/>
      <c r="AO14" s="88"/>
      <c r="AP14" s="88"/>
      <c r="AQ14" s="157"/>
      <c r="AR14" s="157"/>
      <c r="AS14" s="157"/>
      <c r="AT14" s="157"/>
      <c r="AU14" s="157"/>
      <c r="AV14" s="157"/>
      <c r="AW14" s="158"/>
      <c r="AX14" s="156">
        <v>4</v>
      </c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162"/>
      <c r="BP14" s="165">
        <v>5</v>
      </c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4"/>
      <c r="CG14" s="163"/>
      <c r="CH14" s="163"/>
      <c r="CI14" s="164"/>
      <c r="CJ14" s="156">
        <v>6</v>
      </c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</row>
    <row r="15" spans="1:104" ht="15.75" customHeight="1">
      <c r="A15" s="110" t="s">
        <v>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07" t="s">
        <v>13</v>
      </c>
      <c r="AC15" s="107"/>
      <c r="AD15" s="107"/>
      <c r="AE15" s="107"/>
      <c r="AF15" s="107"/>
      <c r="AG15" s="107"/>
      <c r="AH15" s="95" t="s">
        <v>18</v>
      </c>
      <c r="AI15" s="95"/>
      <c r="AJ15" s="95"/>
      <c r="AK15" s="95"/>
      <c r="AL15" s="95"/>
      <c r="AM15" s="95"/>
      <c r="AN15" s="95"/>
      <c r="AO15" s="95"/>
      <c r="AP15" s="95"/>
      <c r="AQ15" s="96"/>
      <c r="AR15" s="97"/>
      <c r="AS15" s="97"/>
      <c r="AT15" s="97"/>
      <c r="AU15" s="97"/>
      <c r="AV15" s="97"/>
      <c r="AW15" s="98"/>
      <c r="AX15" s="141">
        <f>AX16+AX86</f>
        <v>13946000</v>
      </c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>
        <f>BP16+BP86</f>
        <v>3976601.96</v>
      </c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>
        <f>CJ16+CJ86</f>
        <v>9969398.04</v>
      </c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2"/>
    </row>
    <row r="16" spans="1:104" ht="15.75" customHeight="1">
      <c r="A16" s="105" t="s">
        <v>488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19" t="s">
        <v>27</v>
      </c>
      <c r="AC16" s="120"/>
      <c r="AD16" s="120"/>
      <c r="AE16" s="120"/>
      <c r="AF16" s="120"/>
      <c r="AG16" s="121"/>
      <c r="AH16" s="118" t="s">
        <v>28</v>
      </c>
      <c r="AI16" s="118"/>
      <c r="AJ16" s="118"/>
      <c r="AK16" s="118"/>
      <c r="AL16" s="118"/>
      <c r="AM16" s="118"/>
      <c r="AN16" s="118"/>
      <c r="AO16" s="118"/>
      <c r="AP16" s="118"/>
      <c r="AQ16" s="119"/>
      <c r="AR16" s="120"/>
      <c r="AS16" s="120"/>
      <c r="AT16" s="120"/>
      <c r="AU16" s="120"/>
      <c r="AV16" s="120"/>
      <c r="AW16" s="121"/>
      <c r="AX16" s="132">
        <f>AX17+AX27+AX44+AX66+AX70+AX76+AX82</f>
        <v>3003900</v>
      </c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>
        <f>BP17+BP27+BP44+BP66+BP70+BP76+BP82</f>
        <v>1796501.9600000002</v>
      </c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12">
        <f>AX16-BP16</f>
        <v>1207398.0399999998</v>
      </c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30"/>
    </row>
    <row r="17" spans="1:104" ht="27" customHeight="1">
      <c r="A17" s="109" t="s">
        <v>29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22" t="s">
        <v>27</v>
      </c>
      <c r="AC17" s="122"/>
      <c r="AD17" s="122"/>
      <c r="AE17" s="122"/>
      <c r="AF17" s="122"/>
      <c r="AG17" s="122"/>
      <c r="AH17" s="122" t="s">
        <v>30</v>
      </c>
      <c r="AI17" s="122"/>
      <c r="AJ17" s="122"/>
      <c r="AK17" s="122"/>
      <c r="AL17" s="122"/>
      <c r="AM17" s="122"/>
      <c r="AN17" s="122"/>
      <c r="AO17" s="122"/>
      <c r="AP17" s="122"/>
      <c r="AQ17" s="123"/>
      <c r="AR17" s="124"/>
      <c r="AS17" s="124"/>
      <c r="AT17" s="124"/>
      <c r="AU17" s="124"/>
      <c r="AV17" s="124"/>
      <c r="AW17" s="125"/>
      <c r="AX17" s="133">
        <f>AX18</f>
        <v>664100</v>
      </c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>
        <f>BP18</f>
        <v>124340.42000000001</v>
      </c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>
        <f>CJ18</f>
        <v>539759.58</v>
      </c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11"/>
    </row>
    <row r="18" spans="1:104" ht="21" customHeight="1">
      <c r="A18" s="134" t="s">
        <v>31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18" t="s">
        <v>27</v>
      </c>
      <c r="AC18" s="118"/>
      <c r="AD18" s="118"/>
      <c r="AE18" s="118"/>
      <c r="AF18" s="118"/>
      <c r="AG18" s="118"/>
      <c r="AH18" s="118" t="s">
        <v>32</v>
      </c>
      <c r="AI18" s="118"/>
      <c r="AJ18" s="118"/>
      <c r="AK18" s="118"/>
      <c r="AL18" s="118"/>
      <c r="AM18" s="118"/>
      <c r="AN18" s="118"/>
      <c r="AO18" s="118"/>
      <c r="AP18" s="118"/>
      <c r="AQ18" s="119"/>
      <c r="AR18" s="120"/>
      <c r="AS18" s="120"/>
      <c r="AT18" s="120"/>
      <c r="AU18" s="120"/>
      <c r="AV18" s="120"/>
      <c r="AW18" s="121"/>
      <c r="AX18" s="132">
        <f>AX19+AX25</f>
        <v>664100</v>
      </c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>
        <f>BP19+BP25</f>
        <v>124340.42000000001</v>
      </c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12">
        <f aca="true" t="shared" si="0" ref="CJ18:CJ41">AX18-BP18</f>
        <v>539759.58</v>
      </c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30"/>
    </row>
    <row r="19" spans="1:104" ht="64.5" customHeight="1">
      <c r="A19" s="134" t="s">
        <v>33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18" t="s">
        <v>27</v>
      </c>
      <c r="AC19" s="118"/>
      <c r="AD19" s="118"/>
      <c r="AE19" s="118"/>
      <c r="AF19" s="118"/>
      <c r="AG19" s="118"/>
      <c r="AH19" s="118" t="s">
        <v>34</v>
      </c>
      <c r="AI19" s="118"/>
      <c r="AJ19" s="118"/>
      <c r="AK19" s="118"/>
      <c r="AL19" s="118"/>
      <c r="AM19" s="118"/>
      <c r="AN19" s="118"/>
      <c r="AO19" s="118"/>
      <c r="AP19" s="118"/>
      <c r="AQ19" s="119"/>
      <c r="AR19" s="120"/>
      <c r="AS19" s="120"/>
      <c r="AT19" s="120"/>
      <c r="AU19" s="120"/>
      <c r="AV19" s="120"/>
      <c r="AW19" s="121"/>
      <c r="AX19" s="132">
        <f>AX20</f>
        <v>664100</v>
      </c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>
        <f>BP20</f>
        <v>124337.32</v>
      </c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>
        <f t="shared" si="0"/>
        <v>539762.6799999999</v>
      </c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40"/>
    </row>
    <row r="20" spans="1:104" ht="133.5" customHeight="1">
      <c r="A20" s="139" t="s">
        <v>35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5" t="s">
        <v>27</v>
      </c>
      <c r="AC20" s="135"/>
      <c r="AD20" s="135"/>
      <c r="AE20" s="135"/>
      <c r="AF20" s="135"/>
      <c r="AG20" s="135"/>
      <c r="AH20" s="135" t="s">
        <v>36</v>
      </c>
      <c r="AI20" s="135"/>
      <c r="AJ20" s="135"/>
      <c r="AK20" s="135"/>
      <c r="AL20" s="135"/>
      <c r="AM20" s="135"/>
      <c r="AN20" s="135"/>
      <c r="AO20" s="135"/>
      <c r="AP20" s="135"/>
      <c r="AQ20" s="136"/>
      <c r="AR20" s="137"/>
      <c r="AS20" s="137"/>
      <c r="AT20" s="137"/>
      <c r="AU20" s="137"/>
      <c r="AV20" s="137"/>
      <c r="AW20" s="138"/>
      <c r="AX20" s="112">
        <f>AX21+AX22+AX23+AX24</f>
        <v>664100</v>
      </c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4"/>
      <c r="BN20" s="16"/>
      <c r="BO20" s="16"/>
      <c r="BP20" s="112">
        <f>BP21+BP22+BP23+BP24</f>
        <v>124337.32</v>
      </c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4"/>
      <c r="CF20" s="16"/>
      <c r="CG20" s="16"/>
      <c r="CH20" s="16"/>
      <c r="CI20" s="16"/>
      <c r="CJ20" s="112">
        <f t="shared" si="0"/>
        <v>539762.6799999999</v>
      </c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30"/>
    </row>
    <row r="21" spans="1:104" ht="128.25" customHeight="1">
      <c r="A21" s="134" t="s">
        <v>35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18" t="s">
        <v>27</v>
      </c>
      <c r="AC21" s="118"/>
      <c r="AD21" s="118"/>
      <c r="AE21" s="118"/>
      <c r="AF21" s="118"/>
      <c r="AG21" s="118"/>
      <c r="AH21" s="118" t="s">
        <v>37</v>
      </c>
      <c r="AI21" s="118"/>
      <c r="AJ21" s="118"/>
      <c r="AK21" s="118"/>
      <c r="AL21" s="118"/>
      <c r="AM21" s="118"/>
      <c r="AN21" s="118"/>
      <c r="AO21" s="118"/>
      <c r="AP21" s="118"/>
      <c r="AQ21" s="119"/>
      <c r="AR21" s="120"/>
      <c r="AS21" s="120"/>
      <c r="AT21" s="120"/>
      <c r="AU21" s="120"/>
      <c r="AV21" s="120"/>
      <c r="AW21" s="121"/>
      <c r="AX21" s="112">
        <v>664100</v>
      </c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4"/>
      <c r="BN21" s="16"/>
      <c r="BO21" s="16"/>
      <c r="BP21" s="112">
        <v>170177.32</v>
      </c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4"/>
      <c r="CF21" s="16"/>
      <c r="CG21" s="16"/>
      <c r="CH21" s="16"/>
      <c r="CI21" s="16"/>
      <c r="CJ21" s="112">
        <f t="shared" si="0"/>
        <v>493922.68</v>
      </c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30"/>
    </row>
    <row r="22" spans="1:104" ht="132.75" customHeight="1">
      <c r="A22" s="134" t="s">
        <v>35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18" t="s">
        <v>27</v>
      </c>
      <c r="AC22" s="118"/>
      <c r="AD22" s="118"/>
      <c r="AE22" s="118"/>
      <c r="AF22" s="118"/>
      <c r="AG22" s="118"/>
      <c r="AH22" s="118" t="s">
        <v>245</v>
      </c>
      <c r="AI22" s="118"/>
      <c r="AJ22" s="118"/>
      <c r="AK22" s="118"/>
      <c r="AL22" s="118"/>
      <c r="AM22" s="118"/>
      <c r="AN22" s="118"/>
      <c r="AO22" s="118"/>
      <c r="AP22" s="118"/>
      <c r="AQ22" s="119"/>
      <c r="AR22" s="120"/>
      <c r="AS22" s="120"/>
      <c r="AT22" s="120"/>
      <c r="AU22" s="120"/>
      <c r="AV22" s="120"/>
      <c r="AW22" s="121"/>
      <c r="AX22" s="112">
        <v>0</v>
      </c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4"/>
      <c r="BN22" s="16"/>
      <c r="BO22" s="16"/>
      <c r="BP22" s="112">
        <v>0</v>
      </c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4"/>
      <c r="CF22" s="16"/>
      <c r="CG22" s="16"/>
      <c r="CH22" s="16"/>
      <c r="CI22" s="16"/>
      <c r="CJ22" s="112">
        <f t="shared" si="0"/>
        <v>0</v>
      </c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30"/>
    </row>
    <row r="23" spans="1:104" ht="130.5" customHeight="1">
      <c r="A23" s="134" t="s">
        <v>35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18" t="s">
        <v>27</v>
      </c>
      <c r="AC23" s="118"/>
      <c r="AD23" s="118"/>
      <c r="AE23" s="118"/>
      <c r="AF23" s="118"/>
      <c r="AG23" s="118"/>
      <c r="AH23" s="118" t="s">
        <v>261</v>
      </c>
      <c r="AI23" s="118"/>
      <c r="AJ23" s="118"/>
      <c r="AK23" s="118"/>
      <c r="AL23" s="118"/>
      <c r="AM23" s="118"/>
      <c r="AN23" s="118"/>
      <c r="AO23" s="118"/>
      <c r="AP23" s="118"/>
      <c r="AQ23" s="119"/>
      <c r="AR23" s="120"/>
      <c r="AS23" s="120"/>
      <c r="AT23" s="120"/>
      <c r="AU23" s="120"/>
      <c r="AV23" s="120"/>
      <c r="AW23" s="121"/>
      <c r="AX23" s="112">
        <v>0</v>
      </c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4"/>
      <c r="BN23" s="16"/>
      <c r="BO23" s="16"/>
      <c r="BP23" s="112">
        <v>10</v>
      </c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4"/>
      <c r="CF23" s="16"/>
      <c r="CG23" s="16"/>
      <c r="CH23" s="16"/>
      <c r="CI23" s="16"/>
      <c r="CJ23" s="112">
        <f t="shared" si="0"/>
        <v>-10</v>
      </c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30"/>
    </row>
    <row r="24" spans="1:104" ht="130.5" customHeight="1">
      <c r="A24" s="134" t="s">
        <v>35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18" t="s">
        <v>27</v>
      </c>
      <c r="AC24" s="118"/>
      <c r="AD24" s="118"/>
      <c r="AE24" s="118"/>
      <c r="AF24" s="118"/>
      <c r="AG24" s="118"/>
      <c r="AH24" s="118" t="s">
        <v>277</v>
      </c>
      <c r="AI24" s="118"/>
      <c r="AJ24" s="118"/>
      <c r="AK24" s="118"/>
      <c r="AL24" s="118"/>
      <c r="AM24" s="118"/>
      <c r="AN24" s="118"/>
      <c r="AO24" s="118"/>
      <c r="AP24" s="118"/>
      <c r="AQ24" s="119"/>
      <c r="AR24" s="120"/>
      <c r="AS24" s="120"/>
      <c r="AT24" s="120"/>
      <c r="AU24" s="120"/>
      <c r="AV24" s="120"/>
      <c r="AW24" s="121"/>
      <c r="AX24" s="112">
        <v>0</v>
      </c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4"/>
      <c r="BN24" s="16"/>
      <c r="BO24" s="16"/>
      <c r="BP24" s="112">
        <v>-45850</v>
      </c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4"/>
      <c r="CF24" s="16"/>
      <c r="CG24" s="16"/>
      <c r="CH24" s="16"/>
      <c r="CI24" s="16"/>
      <c r="CJ24" s="112">
        <f>AX24-BP24</f>
        <v>45850</v>
      </c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30"/>
    </row>
    <row r="25" spans="1:104" ht="130.5" customHeight="1">
      <c r="A25" s="134" t="s">
        <v>485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18" t="s">
        <v>27</v>
      </c>
      <c r="AC25" s="118"/>
      <c r="AD25" s="118"/>
      <c r="AE25" s="118"/>
      <c r="AF25" s="118"/>
      <c r="AG25" s="118"/>
      <c r="AH25" s="118" t="s">
        <v>486</v>
      </c>
      <c r="AI25" s="118"/>
      <c r="AJ25" s="118"/>
      <c r="AK25" s="118"/>
      <c r="AL25" s="118"/>
      <c r="AM25" s="118"/>
      <c r="AN25" s="118"/>
      <c r="AO25" s="118"/>
      <c r="AP25" s="118"/>
      <c r="AQ25" s="119"/>
      <c r="AR25" s="120"/>
      <c r="AS25" s="120"/>
      <c r="AT25" s="120"/>
      <c r="AU25" s="120"/>
      <c r="AV25" s="120"/>
      <c r="AW25" s="121"/>
      <c r="AX25" s="112">
        <f>AX26</f>
        <v>0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4"/>
      <c r="BN25" s="16"/>
      <c r="BO25" s="16"/>
      <c r="BP25" s="112">
        <f>BP26</f>
        <v>3.1</v>
      </c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4"/>
      <c r="CF25" s="16"/>
      <c r="CG25" s="16"/>
      <c r="CH25" s="16"/>
      <c r="CI25" s="16"/>
      <c r="CJ25" s="112">
        <f>AX25-BP25</f>
        <v>-3.1</v>
      </c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30"/>
    </row>
    <row r="26" spans="1:104" ht="130.5" customHeight="1">
      <c r="A26" s="134" t="s">
        <v>485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18" t="s">
        <v>27</v>
      </c>
      <c r="AC26" s="118"/>
      <c r="AD26" s="118"/>
      <c r="AE26" s="118"/>
      <c r="AF26" s="118"/>
      <c r="AG26" s="118"/>
      <c r="AH26" s="118" t="s">
        <v>487</v>
      </c>
      <c r="AI26" s="118"/>
      <c r="AJ26" s="118"/>
      <c r="AK26" s="118"/>
      <c r="AL26" s="118"/>
      <c r="AM26" s="118"/>
      <c r="AN26" s="118"/>
      <c r="AO26" s="118"/>
      <c r="AP26" s="118"/>
      <c r="AQ26" s="119"/>
      <c r="AR26" s="120"/>
      <c r="AS26" s="120"/>
      <c r="AT26" s="120"/>
      <c r="AU26" s="120"/>
      <c r="AV26" s="120"/>
      <c r="AW26" s="121"/>
      <c r="AX26" s="112">
        <v>0</v>
      </c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4"/>
      <c r="BN26" s="16"/>
      <c r="BO26" s="16"/>
      <c r="BP26" s="112">
        <v>3.1</v>
      </c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4"/>
      <c r="CF26" s="16"/>
      <c r="CG26" s="16"/>
      <c r="CH26" s="16"/>
      <c r="CI26" s="16"/>
      <c r="CJ26" s="112">
        <f>AX26-BP26</f>
        <v>-3.1</v>
      </c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30"/>
    </row>
    <row r="27" spans="1:104" ht="21.75" customHeight="1">
      <c r="A27" s="109" t="s">
        <v>38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22" t="s">
        <v>27</v>
      </c>
      <c r="AC27" s="122"/>
      <c r="AD27" s="122"/>
      <c r="AE27" s="122"/>
      <c r="AF27" s="122"/>
      <c r="AG27" s="122"/>
      <c r="AH27" s="122" t="s">
        <v>39</v>
      </c>
      <c r="AI27" s="122"/>
      <c r="AJ27" s="122"/>
      <c r="AK27" s="122"/>
      <c r="AL27" s="122"/>
      <c r="AM27" s="122"/>
      <c r="AN27" s="122"/>
      <c r="AO27" s="122"/>
      <c r="AP27" s="122"/>
      <c r="AQ27" s="123"/>
      <c r="AR27" s="124"/>
      <c r="AS27" s="124"/>
      <c r="AT27" s="124"/>
      <c r="AU27" s="124"/>
      <c r="AV27" s="124"/>
      <c r="AW27" s="125"/>
      <c r="AX27" s="133">
        <f>AX28+AX37+AX40</f>
        <v>141300</v>
      </c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>
        <f>BP28+BP40+BP37</f>
        <v>26638.45</v>
      </c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>
        <f t="shared" si="0"/>
        <v>114661.55</v>
      </c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11"/>
    </row>
    <row r="28" spans="1:104" ht="39.75" customHeight="1">
      <c r="A28" s="134" t="s">
        <v>40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18" t="s">
        <v>27</v>
      </c>
      <c r="AC28" s="118"/>
      <c r="AD28" s="118"/>
      <c r="AE28" s="118"/>
      <c r="AF28" s="118"/>
      <c r="AG28" s="118"/>
      <c r="AH28" s="118" t="s">
        <v>41</v>
      </c>
      <c r="AI28" s="118"/>
      <c r="AJ28" s="118"/>
      <c r="AK28" s="118"/>
      <c r="AL28" s="118"/>
      <c r="AM28" s="118"/>
      <c r="AN28" s="118"/>
      <c r="AO28" s="118"/>
      <c r="AP28" s="118"/>
      <c r="AQ28" s="119"/>
      <c r="AR28" s="120"/>
      <c r="AS28" s="120"/>
      <c r="AT28" s="120"/>
      <c r="AU28" s="120"/>
      <c r="AV28" s="120"/>
      <c r="AW28" s="121"/>
      <c r="AX28" s="132">
        <f>AX32+AX34</f>
        <v>131300</v>
      </c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>
        <f>BP32+BP34</f>
        <v>12611.249999999998</v>
      </c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>
        <f t="shared" si="0"/>
        <v>118688.75</v>
      </c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40"/>
    </row>
    <row r="29" spans="1:104" ht="54" customHeight="1">
      <c r="A29" s="134" t="s">
        <v>429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18" t="s">
        <v>27</v>
      </c>
      <c r="AC29" s="118"/>
      <c r="AD29" s="118"/>
      <c r="AE29" s="118"/>
      <c r="AF29" s="118"/>
      <c r="AG29" s="118"/>
      <c r="AH29" s="118" t="s">
        <v>430</v>
      </c>
      <c r="AI29" s="118"/>
      <c r="AJ29" s="118"/>
      <c r="AK29" s="118"/>
      <c r="AL29" s="118"/>
      <c r="AM29" s="118"/>
      <c r="AN29" s="118"/>
      <c r="AO29" s="118"/>
      <c r="AP29" s="118"/>
      <c r="AQ29" s="119"/>
      <c r="AR29" s="120"/>
      <c r="AS29" s="120"/>
      <c r="AT29" s="120"/>
      <c r="AU29" s="120"/>
      <c r="AV29" s="120"/>
      <c r="AW29" s="121"/>
      <c r="AX29" s="132">
        <v>131300</v>
      </c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>
        <v>3125.25</v>
      </c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>
        <f>AX29-BP29</f>
        <v>128174.75</v>
      </c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40"/>
    </row>
    <row r="30" spans="1:104" ht="48" customHeight="1">
      <c r="A30" s="134" t="s">
        <v>429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18" t="s">
        <v>27</v>
      </c>
      <c r="AC30" s="118"/>
      <c r="AD30" s="118"/>
      <c r="AE30" s="118"/>
      <c r="AF30" s="118"/>
      <c r="AG30" s="118"/>
      <c r="AH30" s="118" t="s">
        <v>431</v>
      </c>
      <c r="AI30" s="118"/>
      <c r="AJ30" s="118"/>
      <c r="AK30" s="118"/>
      <c r="AL30" s="118"/>
      <c r="AM30" s="118"/>
      <c r="AN30" s="118"/>
      <c r="AO30" s="118"/>
      <c r="AP30" s="118"/>
      <c r="AQ30" s="119"/>
      <c r="AR30" s="120"/>
      <c r="AS30" s="120"/>
      <c r="AT30" s="120"/>
      <c r="AU30" s="120"/>
      <c r="AV30" s="120"/>
      <c r="AW30" s="121"/>
      <c r="AX30" s="132">
        <f>AX31</f>
        <v>0</v>
      </c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>
        <f>BP31</f>
        <v>0</v>
      </c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>
        <f>AX30-BP30</f>
        <v>0</v>
      </c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40"/>
    </row>
    <row r="31" spans="1:104" ht="49.5" customHeight="1">
      <c r="A31" s="134" t="s">
        <v>429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18" t="s">
        <v>27</v>
      </c>
      <c r="AC31" s="118"/>
      <c r="AD31" s="118"/>
      <c r="AE31" s="118"/>
      <c r="AF31" s="118"/>
      <c r="AG31" s="118"/>
      <c r="AH31" s="118" t="s">
        <v>432</v>
      </c>
      <c r="AI31" s="118"/>
      <c r="AJ31" s="118"/>
      <c r="AK31" s="118"/>
      <c r="AL31" s="118"/>
      <c r="AM31" s="118"/>
      <c r="AN31" s="118"/>
      <c r="AO31" s="118"/>
      <c r="AP31" s="118"/>
      <c r="AQ31" s="119"/>
      <c r="AR31" s="120"/>
      <c r="AS31" s="120"/>
      <c r="AT31" s="120"/>
      <c r="AU31" s="120"/>
      <c r="AV31" s="120"/>
      <c r="AW31" s="121"/>
      <c r="AX31" s="132">
        <v>0</v>
      </c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>
        <v>0</v>
      </c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>
        <f>AX31-BP31</f>
        <v>0</v>
      </c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40"/>
    </row>
    <row r="32" spans="1:104" ht="61.5" customHeight="1">
      <c r="A32" s="139" t="s">
        <v>42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5" t="s">
        <v>27</v>
      </c>
      <c r="AC32" s="135"/>
      <c r="AD32" s="135"/>
      <c r="AE32" s="135"/>
      <c r="AF32" s="135"/>
      <c r="AG32" s="135"/>
      <c r="AH32" s="135" t="s">
        <v>420</v>
      </c>
      <c r="AI32" s="135"/>
      <c r="AJ32" s="135"/>
      <c r="AK32" s="135"/>
      <c r="AL32" s="135"/>
      <c r="AM32" s="135"/>
      <c r="AN32" s="135"/>
      <c r="AO32" s="135"/>
      <c r="AP32" s="135"/>
      <c r="AQ32" s="136"/>
      <c r="AR32" s="137"/>
      <c r="AS32" s="137"/>
      <c r="AT32" s="137"/>
      <c r="AU32" s="137"/>
      <c r="AV32" s="137"/>
      <c r="AW32" s="138"/>
      <c r="AX32" s="112">
        <f>AX33</f>
        <v>128200</v>
      </c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4"/>
      <c r="BN32" s="16"/>
      <c r="BO32" s="16"/>
      <c r="BP32" s="112">
        <f>BP33</f>
        <v>908.55</v>
      </c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4"/>
      <c r="CF32" s="16"/>
      <c r="CG32" s="16"/>
      <c r="CH32" s="16"/>
      <c r="CI32" s="16"/>
      <c r="CJ32" s="112">
        <f t="shared" si="0"/>
        <v>127291.45</v>
      </c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30"/>
    </row>
    <row r="33" spans="1:104" ht="47.25" customHeight="1">
      <c r="A33" s="134" t="s">
        <v>42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18" t="s">
        <v>27</v>
      </c>
      <c r="AC33" s="118"/>
      <c r="AD33" s="118"/>
      <c r="AE33" s="118"/>
      <c r="AF33" s="118"/>
      <c r="AG33" s="118"/>
      <c r="AH33" s="118" t="s">
        <v>421</v>
      </c>
      <c r="AI33" s="118"/>
      <c r="AJ33" s="118"/>
      <c r="AK33" s="118"/>
      <c r="AL33" s="118"/>
      <c r="AM33" s="118"/>
      <c r="AN33" s="118"/>
      <c r="AO33" s="118"/>
      <c r="AP33" s="118"/>
      <c r="AQ33" s="119"/>
      <c r="AR33" s="120"/>
      <c r="AS33" s="120"/>
      <c r="AT33" s="120"/>
      <c r="AU33" s="120"/>
      <c r="AV33" s="120"/>
      <c r="AW33" s="121"/>
      <c r="AX33" s="112">
        <v>128200</v>
      </c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4"/>
      <c r="BN33" s="16"/>
      <c r="BO33" s="16"/>
      <c r="BP33" s="112">
        <v>908.55</v>
      </c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4"/>
      <c r="CF33" s="16"/>
      <c r="CG33" s="16"/>
      <c r="CH33" s="16"/>
      <c r="CI33" s="16"/>
      <c r="CJ33" s="112">
        <f t="shared" si="0"/>
        <v>127291.45</v>
      </c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30"/>
    </row>
    <row r="34" spans="1:104" ht="63" customHeight="1">
      <c r="A34" s="134" t="s">
        <v>424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18" t="s">
        <v>27</v>
      </c>
      <c r="AC34" s="118"/>
      <c r="AD34" s="118"/>
      <c r="AE34" s="118"/>
      <c r="AF34" s="118"/>
      <c r="AG34" s="118"/>
      <c r="AH34" s="118" t="s">
        <v>422</v>
      </c>
      <c r="AI34" s="118"/>
      <c r="AJ34" s="118"/>
      <c r="AK34" s="118"/>
      <c r="AL34" s="118"/>
      <c r="AM34" s="118"/>
      <c r="AN34" s="118"/>
      <c r="AO34" s="118"/>
      <c r="AP34" s="118"/>
      <c r="AQ34" s="119"/>
      <c r="AR34" s="120"/>
      <c r="AS34" s="120"/>
      <c r="AT34" s="120"/>
      <c r="AU34" s="120"/>
      <c r="AV34" s="120"/>
      <c r="AW34" s="121"/>
      <c r="AX34" s="112">
        <f>AX35+AX36</f>
        <v>3100</v>
      </c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4"/>
      <c r="BN34" s="16"/>
      <c r="BO34" s="16"/>
      <c r="BP34" s="112">
        <f>BP35+BP36</f>
        <v>11702.699999999999</v>
      </c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4"/>
      <c r="CF34" s="16"/>
      <c r="CG34" s="16"/>
      <c r="CH34" s="16"/>
      <c r="CI34" s="16"/>
      <c r="CJ34" s="112">
        <f t="shared" si="0"/>
        <v>-8602.699999999999</v>
      </c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30"/>
    </row>
    <row r="35" spans="1:104" ht="65.25" customHeight="1">
      <c r="A35" s="134" t="s">
        <v>424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18" t="s">
        <v>27</v>
      </c>
      <c r="AC35" s="118"/>
      <c r="AD35" s="118"/>
      <c r="AE35" s="118"/>
      <c r="AF35" s="118"/>
      <c r="AG35" s="118"/>
      <c r="AH35" s="118" t="s">
        <v>423</v>
      </c>
      <c r="AI35" s="118"/>
      <c r="AJ35" s="118"/>
      <c r="AK35" s="118"/>
      <c r="AL35" s="118"/>
      <c r="AM35" s="118"/>
      <c r="AN35" s="118"/>
      <c r="AO35" s="118"/>
      <c r="AP35" s="118"/>
      <c r="AQ35" s="119"/>
      <c r="AR35" s="120"/>
      <c r="AS35" s="120"/>
      <c r="AT35" s="120"/>
      <c r="AU35" s="120"/>
      <c r="AV35" s="120"/>
      <c r="AW35" s="121"/>
      <c r="AX35" s="112">
        <v>3100</v>
      </c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4"/>
      <c r="BN35" s="16"/>
      <c r="BO35" s="16"/>
      <c r="BP35" s="112">
        <v>11701.13</v>
      </c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4"/>
      <c r="CF35" s="16"/>
      <c r="CG35" s="16"/>
      <c r="CH35" s="16"/>
      <c r="CI35" s="16"/>
      <c r="CJ35" s="112">
        <f t="shared" si="0"/>
        <v>-8601.13</v>
      </c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30"/>
    </row>
    <row r="36" spans="1:104" ht="65.25" customHeight="1">
      <c r="A36" s="134" t="s">
        <v>424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18" t="s">
        <v>27</v>
      </c>
      <c r="AC36" s="118"/>
      <c r="AD36" s="118"/>
      <c r="AE36" s="118"/>
      <c r="AF36" s="118"/>
      <c r="AG36" s="118"/>
      <c r="AH36" s="118" t="s">
        <v>489</v>
      </c>
      <c r="AI36" s="118"/>
      <c r="AJ36" s="118"/>
      <c r="AK36" s="118"/>
      <c r="AL36" s="118"/>
      <c r="AM36" s="118"/>
      <c r="AN36" s="118"/>
      <c r="AO36" s="118"/>
      <c r="AP36" s="118"/>
      <c r="AQ36" s="119"/>
      <c r="AR36" s="120"/>
      <c r="AS36" s="120"/>
      <c r="AT36" s="120"/>
      <c r="AU36" s="120"/>
      <c r="AV36" s="120"/>
      <c r="AW36" s="121"/>
      <c r="AX36" s="112">
        <v>0</v>
      </c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4"/>
      <c r="BN36" s="16"/>
      <c r="BO36" s="16"/>
      <c r="BP36" s="112">
        <v>1.57</v>
      </c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4"/>
      <c r="CF36" s="16"/>
      <c r="CG36" s="16"/>
      <c r="CH36" s="16"/>
      <c r="CI36" s="16"/>
      <c r="CJ36" s="112">
        <f>AX36-BP36</f>
        <v>-1.57</v>
      </c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30"/>
    </row>
    <row r="37" spans="1:104" ht="54" customHeight="1">
      <c r="A37" s="134" t="s">
        <v>433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18" t="s">
        <v>27</v>
      </c>
      <c r="AC37" s="118"/>
      <c r="AD37" s="118"/>
      <c r="AE37" s="118"/>
      <c r="AF37" s="118"/>
      <c r="AG37" s="118"/>
      <c r="AH37" s="118" t="s">
        <v>434</v>
      </c>
      <c r="AI37" s="118"/>
      <c r="AJ37" s="118"/>
      <c r="AK37" s="118"/>
      <c r="AL37" s="118"/>
      <c r="AM37" s="118"/>
      <c r="AN37" s="118"/>
      <c r="AO37" s="118"/>
      <c r="AP37" s="118"/>
      <c r="AQ37" s="119"/>
      <c r="AR37" s="120"/>
      <c r="AS37" s="120"/>
      <c r="AT37" s="120"/>
      <c r="AU37" s="120"/>
      <c r="AV37" s="120"/>
      <c r="AW37" s="121"/>
      <c r="AX37" s="132">
        <f>AX38</f>
        <v>0</v>
      </c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>
        <f>BP38</f>
        <v>1696.06</v>
      </c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>
        <f t="shared" si="0"/>
        <v>-1696.06</v>
      </c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40"/>
    </row>
    <row r="38" spans="1:104" ht="63" customHeight="1">
      <c r="A38" s="134" t="s">
        <v>433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18" t="s">
        <v>27</v>
      </c>
      <c r="AC38" s="118"/>
      <c r="AD38" s="118"/>
      <c r="AE38" s="118"/>
      <c r="AF38" s="118"/>
      <c r="AG38" s="118"/>
      <c r="AH38" s="118" t="s">
        <v>435</v>
      </c>
      <c r="AI38" s="118"/>
      <c r="AJ38" s="118"/>
      <c r="AK38" s="118"/>
      <c r="AL38" s="118"/>
      <c r="AM38" s="118"/>
      <c r="AN38" s="118"/>
      <c r="AO38" s="118"/>
      <c r="AP38" s="118"/>
      <c r="AQ38" s="119"/>
      <c r="AR38" s="120"/>
      <c r="AS38" s="120"/>
      <c r="AT38" s="120"/>
      <c r="AU38" s="120"/>
      <c r="AV38" s="120"/>
      <c r="AW38" s="121"/>
      <c r="AX38" s="132">
        <f>AX39</f>
        <v>0</v>
      </c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>
        <f>BP39</f>
        <v>1696.06</v>
      </c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>
        <f t="shared" si="0"/>
        <v>-1696.06</v>
      </c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40"/>
    </row>
    <row r="39" spans="1:104" ht="61.5" customHeight="1">
      <c r="A39" s="134" t="s">
        <v>433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18" t="s">
        <v>27</v>
      </c>
      <c r="AC39" s="118"/>
      <c r="AD39" s="118"/>
      <c r="AE39" s="118"/>
      <c r="AF39" s="118"/>
      <c r="AG39" s="118"/>
      <c r="AH39" s="118" t="s">
        <v>436</v>
      </c>
      <c r="AI39" s="118"/>
      <c r="AJ39" s="118"/>
      <c r="AK39" s="118"/>
      <c r="AL39" s="118"/>
      <c r="AM39" s="118"/>
      <c r="AN39" s="118"/>
      <c r="AO39" s="118"/>
      <c r="AP39" s="118"/>
      <c r="AQ39" s="119"/>
      <c r="AR39" s="120"/>
      <c r="AS39" s="120"/>
      <c r="AT39" s="120"/>
      <c r="AU39" s="120"/>
      <c r="AV39" s="120"/>
      <c r="AW39" s="121"/>
      <c r="AX39" s="132">
        <v>0</v>
      </c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>
        <v>1696.06</v>
      </c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>
        <f t="shared" si="0"/>
        <v>-1696.06</v>
      </c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40"/>
    </row>
    <row r="40" spans="1:104" ht="30.75" customHeight="1">
      <c r="A40" s="134" t="s">
        <v>43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18" t="s">
        <v>27</v>
      </c>
      <c r="AC40" s="118"/>
      <c r="AD40" s="118"/>
      <c r="AE40" s="118"/>
      <c r="AF40" s="118"/>
      <c r="AG40" s="118"/>
      <c r="AH40" s="118" t="s">
        <v>425</v>
      </c>
      <c r="AI40" s="118"/>
      <c r="AJ40" s="118"/>
      <c r="AK40" s="118"/>
      <c r="AL40" s="118"/>
      <c r="AM40" s="118"/>
      <c r="AN40" s="118"/>
      <c r="AO40" s="118"/>
      <c r="AP40" s="118"/>
      <c r="AQ40" s="119"/>
      <c r="AR40" s="120"/>
      <c r="AS40" s="120"/>
      <c r="AT40" s="120"/>
      <c r="AU40" s="120"/>
      <c r="AV40" s="120"/>
      <c r="AW40" s="121"/>
      <c r="AX40" s="112">
        <f>AX41</f>
        <v>10000</v>
      </c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4"/>
      <c r="BN40" s="16"/>
      <c r="BO40" s="16"/>
      <c r="BP40" s="112">
        <f>BP41</f>
        <v>12331.140000000001</v>
      </c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4"/>
      <c r="CF40" s="16"/>
      <c r="CG40" s="16"/>
      <c r="CH40" s="16"/>
      <c r="CI40" s="16"/>
      <c r="CJ40" s="112">
        <f t="shared" si="0"/>
        <v>-2331.1400000000012</v>
      </c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30"/>
    </row>
    <row r="41" spans="1:104" ht="40.5" customHeight="1">
      <c r="A41" s="134" t="s">
        <v>426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18" t="s">
        <v>27</v>
      </c>
      <c r="AC41" s="118"/>
      <c r="AD41" s="118"/>
      <c r="AE41" s="118"/>
      <c r="AF41" s="118"/>
      <c r="AG41" s="118"/>
      <c r="AH41" s="118" t="s">
        <v>427</v>
      </c>
      <c r="AI41" s="118"/>
      <c r="AJ41" s="118"/>
      <c r="AK41" s="118"/>
      <c r="AL41" s="118"/>
      <c r="AM41" s="118"/>
      <c r="AN41" s="118"/>
      <c r="AO41" s="118"/>
      <c r="AP41" s="118"/>
      <c r="AQ41" s="119"/>
      <c r="AR41" s="120"/>
      <c r="AS41" s="120"/>
      <c r="AT41" s="120"/>
      <c r="AU41" s="120"/>
      <c r="AV41" s="120"/>
      <c r="AW41" s="121"/>
      <c r="AX41" s="112">
        <f>AX42+AX43</f>
        <v>10000</v>
      </c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4"/>
      <c r="BN41" s="16"/>
      <c r="BO41" s="16"/>
      <c r="BP41" s="112">
        <f>BP42+BP43</f>
        <v>12331.140000000001</v>
      </c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4"/>
      <c r="CF41" s="16"/>
      <c r="CG41" s="16"/>
      <c r="CH41" s="16"/>
      <c r="CI41" s="16"/>
      <c r="CJ41" s="112">
        <f t="shared" si="0"/>
        <v>-2331.1400000000012</v>
      </c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30"/>
    </row>
    <row r="42" spans="1:104" ht="42.75" customHeight="1">
      <c r="A42" s="134" t="s">
        <v>426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18" t="s">
        <v>27</v>
      </c>
      <c r="AC42" s="118"/>
      <c r="AD42" s="118"/>
      <c r="AE42" s="118"/>
      <c r="AF42" s="118"/>
      <c r="AG42" s="118"/>
      <c r="AH42" s="118" t="s">
        <v>428</v>
      </c>
      <c r="AI42" s="118"/>
      <c r="AJ42" s="118"/>
      <c r="AK42" s="118"/>
      <c r="AL42" s="118"/>
      <c r="AM42" s="118"/>
      <c r="AN42" s="118"/>
      <c r="AO42" s="118"/>
      <c r="AP42" s="118"/>
      <c r="AQ42" s="119"/>
      <c r="AR42" s="120"/>
      <c r="AS42" s="120"/>
      <c r="AT42" s="120"/>
      <c r="AU42" s="120"/>
      <c r="AV42" s="120"/>
      <c r="AW42" s="121"/>
      <c r="AX42" s="112">
        <v>10000</v>
      </c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4"/>
      <c r="BN42" s="16"/>
      <c r="BO42" s="16"/>
      <c r="BP42" s="112">
        <v>12320.1</v>
      </c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4"/>
      <c r="CF42" s="16"/>
      <c r="CG42" s="16"/>
      <c r="CH42" s="16"/>
      <c r="CI42" s="16"/>
      <c r="CJ42" s="112">
        <f>AX42-BP42</f>
        <v>-2320.1000000000004</v>
      </c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30"/>
    </row>
    <row r="43" spans="1:104" ht="42.75" customHeight="1">
      <c r="A43" s="134" t="s">
        <v>426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18" t="s">
        <v>27</v>
      </c>
      <c r="AC43" s="118"/>
      <c r="AD43" s="118"/>
      <c r="AE43" s="118"/>
      <c r="AF43" s="118"/>
      <c r="AG43" s="118"/>
      <c r="AH43" s="118" t="s">
        <v>490</v>
      </c>
      <c r="AI43" s="118"/>
      <c r="AJ43" s="118"/>
      <c r="AK43" s="118"/>
      <c r="AL43" s="118"/>
      <c r="AM43" s="118"/>
      <c r="AN43" s="118"/>
      <c r="AO43" s="118"/>
      <c r="AP43" s="118"/>
      <c r="AQ43" s="119"/>
      <c r="AR43" s="120"/>
      <c r="AS43" s="120"/>
      <c r="AT43" s="120"/>
      <c r="AU43" s="120"/>
      <c r="AV43" s="120"/>
      <c r="AW43" s="121"/>
      <c r="AX43" s="112">
        <v>0</v>
      </c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4"/>
      <c r="BN43" s="16"/>
      <c r="BO43" s="16"/>
      <c r="BP43" s="112">
        <v>11.04</v>
      </c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4"/>
      <c r="CF43" s="16"/>
      <c r="CG43" s="16"/>
      <c r="CH43" s="16"/>
      <c r="CI43" s="16"/>
      <c r="CJ43" s="112">
        <f>AX43-BP43</f>
        <v>-11.04</v>
      </c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30"/>
    </row>
    <row r="44" spans="1:104" ht="18" customHeight="1">
      <c r="A44" s="128" t="s">
        <v>44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7" t="s">
        <v>413</v>
      </c>
      <c r="AC44" s="17"/>
      <c r="AD44" s="17" t="s">
        <v>27</v>
      </c>
      <c r="AE44" s="123" t="s">
        <v>27</v>
      </c>
      <c r="AF44" s="124"/>
      <c r="AG44" s="125"/>
      <c r="AH44" s="122" t="s">
        <v>45</v>
      </c>
      <c r="AI44" s="122"/>
      <c r="AJ44" s="122"/>
      <c r="AK44" s="122"/>
      <c r="AL44" s="122"/>
      <c r="AM44" s="122"/>
      <c r="AN44" s="122"/>
      <c r="AO44" s="122"/>
      <c r="AP44" s="122"/>
      <c r="AQ44" s="123"/>
      <c r="AR44" s="124"/>
      <c r="AS44" s="124"/>
      <c r="AT44" s="124"/>
      <c r="AU44" s="124"/>
      <c r="AV44" s="124"/>
      <c r="AW44" s="125"/>
      <c r="AX44" s="133">
        <f>AX45+AX49+AX57</f>
        <v>1034600</v>
      </c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8"/>
      <c r="BO44" s="18"/>
      <c r="BP44" s="133">
        <f>BP45+BP49+BP57</f>
        <v>672272.4500000001</v>
      </c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8"/>
      <c r="CG44" s="18"/>
      <c r="CH44" s="18"/>
      <c r="CI44" s="18"/>
      <c r="CJ44" s="133">
        <f>AX44-BP44</f>
        <v>362327.54999999993</v>
      </c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</row>
    <row r="45" spans="1:104" ht="18" customHeight="1">
      <c r="A45" s="126" t="s">
        <v>46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5"/>
      <c r="AC45" s="15"/>
      <c r="AD45" s="15" t="s">
        <v>27</v>
      </c>
      <c r="AE45" s="119" t="s">
        <v>27</v>
      </c>
      <c r="AF45" s="120"/>
      <c r="AG45" s="121"/>
      <c r="AH45" s="118" t="s">
        <v>47</v>
      </c>
      <c r="AI45" s="118"/>
      <c r="AJ45" s="118"/>
      <c r="AK45" s="118"/>
      <c r="AL45" s="118"/>
      <c r="AM45" s="118"/>
      <c r="AN45" s="118"/>
      <c r="AO45" s="118"/>
      <c r="AP45" s="118"/>
      <c r="AQ45" s="119"/>
      <c r="AR45" s="120"/>
      <c r="AS45" s="120"/>
      <c r="AT45" s="120"/>
      <c r="AU45" s="120"/>
      <c r="AV45" s="120"/>
      <c r="AW45" s="121"/>
      <c r="AX45" s="112">
        <f>AX46</f>
        <v>29000</v>
      </c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4"/>
      <c r="BN45" s="16"/>
      <c r="BO45" s="16"/>
      <c r="BP45" s="112">
        <f>BP46</f>
        <v>4641.23</v>
      </c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4"/>
      <c r="CF45" s="16"/>
      <c r="CG45" s="16"/>
      <c r="CH45" s="16"/>
      <c r="CI45" s="16"/>
      <c r="CJ45" s="112">
        <f>CJ46</f>
        <v>24358.77</v>
      </c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30"/>
    </row>
    <row r="46" spans="1:104" ht="53.25" customHeight="1">
      <c r="A46" s="126" t="s">
        <v>48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5"/>
      <c r="AC46" s="15"/>
      <c r="AD46" s="15" t="s">
        <v>27</v>
      </c>
      <c r="AE46" s="119" t="s">
        <v>27</v>
      </c>
      <c r="AF46" s="120"/>
      <c r="AG46" s="121"/>
      <c r="AH46" s="118" t="s">
        <v>49</v>
      </c>
      <c r="AI46" s="118"/>
      <c r="AJ46" s="118"/>
      <c r="AK46" s="118"/>
      <c r="AL46" s="118"/>
      <c r="AM46" s="118"/>
      <c r="AN46" s="118"/>
      <c r="AO46" s="118"/>
      <c r="AP46" s="118"/>
      <c r="AQ46" s="119"/>
      <c r="AR46" s="120"/>
      <c r="AS46" s="120"/>
      <c r="AT46" s="120"/>
      <c r="AU46" s="120"/>
      <c r="AV46" s="120"/>
      <c r="AW46" s="121"/>
      <c r="AX46" s="112">
        <f>AX47+AX48</f>
        <v>29000</v>
      </c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4"/>
      <c r="BN46" s="16"/>
      <c r="BO46" s="16"/>
      <c r="BP46" s="112">
        <f>BP47+BP48</f>
        <v>4641.23</v>
      </c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4"/>
      <c r="CF46" s="16"/>
      <c r="CG46" s="16"/>
      <c r="CH46" s="16"/>
      <c r="CI46" s="16"/>
      <c r="CJ46" s="112">
        <f aca="true" t="shared" si="1" ref="CJ46:CJ58">AX46-BP46</f>
        <v>24358.77</v>
      </c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30"/>
    </row>
    <row r="47" spans="1:104" ht="51.75" customHeight="1">
      <c r="A47" s="126" t="s">
        <v>48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5"/>
      <c r="AC47" s="15"/>
      <c r="AD47" s="15" t="s">
        <v>27</v>
      </c>
      <c r="AE47" s="119" t="s">
        <v>27</v>
      </c>
      <c r="AF47" s="120"/>
      <c r="AG47" s="121"/>
      <c r="AH47" s="118" t="s">
        <v>50</v>
      </c>
      <c r="AI47" s="118"/>
      <c r="AJ47" s="118"/>
      <c r="AK47" s="118"/>
      <c r="AL47" s="118"/>
      <c r="AM47" s="118"/>
      <c r="AN47" s="118"/>
      <c r="AO47" s="118"/>
      <c r="AP47" s="118"/>
      <c r="AQ47" s="119"/>
      <c r="AR47" s="120"/>
      <c r="AS47" s="120"/>
      <c r="AT47" s="120"/>
      <c r="AU47" s="120"/>
      <c r="AV47" s="120"/>
      <c r="AW47" s="121"/>
      <c r="AX47" s="112">
        <v>29000</v>
      </c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4"/>
      <c r="BN47" s="16"/>
      <c r="BO47" s="16"/>
      <c r="BP47" s="112">
        <v>4058.68</v>
      </c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4"/>
      <c r="CF47" s="16"/>
      <c r="CG47" s="16"/>
      <c r="CH47" s="16"/>
      <c r="CI47" s="16"/>
      <c r="CJ47" s="112">
        <f t="shared" si="1"/>
        <v>24941.32</v>
      </c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30"/>
    </row>
    <row r="48" spans="1:104" ht="52.5" customHeight="1">
      <c r="A48" s="126" t="s">
        <v>48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5"/>
      <c r="AC48" s="15"/>
      <c r="AD48" s="15" t="s">
        <v>27</v>
      </c>
      <c r="AE48" s="119" t="s">
        <v>27</v>
      </c>
      <c r="AF48" s="120"/>
      <c r="AG48" s="121"/>
      <c r="AH48" s="118" t="s">
        <v>51</v>
      </c>
      <c r="AI48" s="118"/>
      <c r="AJ48" s="118"/>
      <c r="AK48" s="118"/>
      <c r="AL48" s="118"/>
      <c r="AM48" s="118"/>
      <c r="AN48" s="118"/>
      <c r="AO48" s="118"/>
      <c r="AP48" s="118"/>
      <c r="AQ48" s="119"/>
      <c r="AR48" s="120"/>
      <c r="AS48" s="120"/>
      <c r="AT48" s="120"/>
      <c r="AU48" s="120"/>
      <c r="AV48" s="120"/>
      <c r="AW48" s="121"/>
      <c r="AX48" s="112">
        <v>0</v>
      </c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4"/>
      <c r="BN48" s="16"/>
      <c r="BO48" s="16"/>
      <c r="BP48" s="112">
        <v>582.55</v>
      </c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4"/>
      <c r="CF48" s="16"/>
      <c r="CG48" s="16"/>
      <c r="CH48" s="16"/>
      <c r="CI48" s="16"/>
      <c r="CJ48" s="112">
        <f t="shared" si="1"/>
        <v>-582.55</v>
      </c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30"/>
    </row>
    <row r="49" spans="1:104" ht="18" customHeight="1">
      <c r="A49" s="126" t="s">
        <v>52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5"/>
      <c r="AC49" s="15"/>
      <c r="AD49" s="15" t="s">
        <v>27</v>
      </c>
      <c r="AE49" s="119" t="s">
        <v>27</v>
      </c>
      <c r="AF49" s="120"/>
      <c r="AG49" s="121"/>
      <c r="AH49" s="118" t="s">
        <v>53</v>
      </c>
      <c r="AI49" s="118"/>
      <c r="AJ49" s="118"/>
      <c r="AK49" s="118"/>
      <c r="AL49" s="118"/>
      <c r="AM49" s="118"/>
      <c r="AN49" s="118"/>
      <c r="AO49" s="118"/>
      <c r="AP49" s="118"/>
      <c r="AQ49" s="119"/>
      <c r="AR49" s="120"/>
      <c r="AS49" s="120"/>
      <c r="AT49" s="120"/>
      <c r="AU49" s="120"/>
      <c r="AV49" s="120"/>
      <c r="AW49" s="121"/>
      <c r="AX49" s="132">
        <f>AX50+AX53</f>
        <v>220500</v>
      </c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6"/>
      <c r="BO49" s="16"/>
      <c r="BP49" s="132">
        <f>BP50+BP53</f>
        <v>17980.010000000002</v>
      </c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6"/>
      <c r="CG49" s="16"/>
      <c r="CH49" s="16"/>
      <c r="CI49" s="16"/>
      <c r="CJ49" s="132">
        <f t="shared" si="1"/>
        <v>202519.99</v>
      </c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</row>
    <row r="50" spans="1:104" ht="18" customHeight="1">
      <c r="A50" s="126" t="s">
        <v>54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5"/>
      <c r="AC50" s="15"/>
      <c r="AD50" s="15" t="s">
        <v>27</v>
      </c>
      <c r="AE50" s="119" t="s">
        <v>27</v>
      </c>
      <c r="AF50" s="120"/>
      <c r="AG50" s="121"/>
      <c r="AH50" s="118" t="s">
        <v>55</v>
      </c>
      <c r="AI50" s="118"/>
      <c r="AJ50" s="118"/>
      <c r="AK50" s="118"/>
      <c r="AL50" s="118"/>
      <c r="AM50" s="118"/>
      <c r="AN50" s="118"/>
      <c r="AO50" s="118"/>
      <c r="AP50" s="118"/>
      <c r="AQ50" s="119"/>
      <c r="AR50" s="120"/>
      <c r="AS50" s="120"/>
      <c r="AT50" s="120"/>
      <c r="AU50" s="120"/>
      <c r="AV50" s="120"/>
      <c r="AW50" s="121"/>
      <c r="AX50" s="112">
        <f>AX51+AX52</f>
        <v>29400</v>
      </c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4"/>
      <c r="BN50" s="16"/>
      <c r="BO50" s="16"/>
      <c r="BP50" s="112">
        <f>BP51+BP52</f>
        <v>9831.27</v>
      </c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4"/>
      <c r="CF50" s="16"/>
      <c r="CG50" s="16"/>
      <c r="CH50" s="16"/>
      <c r="CI50" s="16"/>
      <c r="CJ50" s="112">
        <f t="shared" si="1"/>
        <v>19568.73</v>
      </c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30"/>
    </row>
    <row r="51" spans="1:104" ht="18" customHeight="1">
      <c r="A51" s="126" t="s">
        <v>54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5"/>
      <c r="AC51" s="15"/>
      <c r="AD51" s="15" t="s">
        <v>27</v>
      </c>
      <c r="AE51" s="119" t="s">
        <v>27</v>
      </c>
      <c r="AF51" s="120"/>
      <c r="AG51" s="121"/>
      <c r="AH51" s="118" t="s">
        <v>56</v>
      </c>
      <c r="AI51" s="118"/>
      <c r="AJ51" s="118"/>
      <c r="AK51" s="118"/>
      <c r="AL51" s="118"/>
      <c r="AM51" s="118"/>
      <c r="AN51" s="118"/>
      <c r="AO51" s="118"/>
      <c r="AP51" s="118"/>
      <c r="AQ51" s="119"/>
      <c r="AR51" s="120"/>
      <c r="AS51" s="120"/>
      <c r="AT51" s="120"/>
      <c r="AU51" s="120"/>
      <c r="AV51" s="120"/>
      <c r="AW51" s="121"/>
      <c r="AX51" s="112">
        <v>29400</v>
      </c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4"/>
      <c r="BN51" s="16"/>
      <c r="BO51" s="16"/>
      <c r="BP51" s="112">
        <v>9809.49</v>
      </c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4"/>
      <c r="CF51" s="16"/>
      <c r="CG51" s="16"/>
      <c r="CH51" s="16"/>
      <c r="CI51" s="16"/>
      <c r="CJ51" s="112">
        <f t="shared" si="1"/>
        <v>19590.510000000002</v>
      </c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30"/>
    </row>
    <row r="52" spans="1:104" ht="18" customHeight="1">
      <c r="A52" s="126" t="s">
        <v>54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5"/>
      <c r="AC52" s="15"/>
      <c r="AD52" s="15" t="s">
        <v>27</v>
      </c>
      <c r="AE52" s="119" t="s">
        <v>27</v>
      </c>
      <c r="AF52" s="120"/>
      <c r="AG52" s="121"/>
      <c r="AH52" s="118" t="s">
        <v>491</v>
      </c>
      <c r="AI52" s="118"/>
      <c r="AJ52" s="118"/>
      <c r="AK52" s="118"/>
      <c r="AL52" s="118"/>
      <c r="AM52" s="118"/>
      <c r="AN52" s="118"/>
      <c r="AO52" s="118"/>
      <c r="AP52" s="118"/>
      <c r="AQ52" s="119"/>
      <c r="AR52" s="120"/>
      <c r="AS52" s="120"/>
      <c r="AT52" s="120"/>
      <c r="AU52" s="120"/>
      <c r="AV52" s="120"/>
      <c r="AW52" s="121"/>
      <c r="AX52" s="112">
        <v>0</v>
      </c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4"/>
      <c r="BN52" s="16"/>
      <c r="BO52" s="16"/>
      <c r="BP52" s="112">
        <v>21.78</v>
      </c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4"/>
      <c r="CF52" s="16"/>
      <c r="CG52" s="16"/>
      <c r="CH52" s="16"/>
      <c r="CI52" s="16"/>
      <c r="CJ52" s="112">
        <f>AX52-BP52</f>
        <v>-21.78</v>
      </c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30"/>
    </row>
    <row r="53" spans="1:104" ht="18" customHeight="1">
      <c r="A53" s="126" t="s">
        <v>57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5"/>
      <c r="AC53" s="15"/>
      <c r="AD53" s="15" t="s">
        <v>27</v>
      </c>
      <c r="AE53" s="119" t="s">
        <v>27</v>
      </c>
      <c r="AF53" s="120"/>
      <c r="AG53" s="121"/>
      <c r="AH53" s="118" t="s">
        <v>58</v>
      </c>
      <c r="AI53" s="118"/>
      <c r="AJ53" s="118"/>
      <c r="AK53" s="118"/>
      <c r="AL53" s="118"/>
      <c r="AM53" s="118"/>
      <c r="AN53" s="118"/>
      <c r="AO53" s="118"/>
      <c r="AP53" s="118"/>
      <c r="AQ53" s="119"/>
      <c r="AR53" s="120"/>
      <c r="AS53" s="120"/>
      <c r="AT53" s="120"/>
      <c r="AU53" s="120"/>
      <c r="AV53" s="120"/>
      <c r="AW53" s="121"/>
      <c r="AX53" s="112">
        <f>AX54+AX55+AX56</f>
        <v>191100</v>
      </c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4"/>
      <c r="BN53" s="16"/>
      <c r="BO53" s="16"/>
      <c r="BP53" s="112">
        <f>BP54+BP55+BP56</f>
        <v>8148.74</v>
      </c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4"/>
      <c r="CF53" s="16"/>
      <c r="CG53" s="16"/>
      <c r="CH53" s="16"/>
      <c r="CI53" s="16"/>
      <c r="CJ53" s="112">
        <f t="shared" si="1"/>
        <v>182951.26</v>
      </c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30"/>
    </row>
    <row r="54" spans="1:104" ht="18" customHeight="1">
      <c r="A54" s="126" t="s">
        <v>57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5"/>
      <c r="AC54" s="15"/>
      <c r="AD54" s="15" t="s">
        <v>27</v>
      </c>
      <c r="AE54" s="119" t="s">
        <v>27</v>
      </c>
      <c r="AF54" s="120"/>
      <c r="AG54" s="121"/>
      <c r="AH54" s="118" t="s">
        <v>59</v>
      </c>
      <c r="AI54" s="118"/>
      <c r="AJ54" s="118"/>
      <c r="AK54" s="118"/>
      <c r="AL54" s="118"/>
      <c r="AM54" s="118"/>
      <c r="AN54" s="118"/>
      <c r="AO54" s="118"/>
      <c r="AP54" s="118"/>
      <c r="AQ54" s="119"/>
      <c r="AR54" s="120"/>
      <c r="AS54" s="120"/>
      <c r="AT54" s="120"/>
      <c r="AU54" s="120"/>
      <c r="AV54" s="120"/>
      <c r="AW54" s="121"/>
      <c r="AX54" s="112">
        <v>191100</v>
      </c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4"/>
      <c r="BN54" s="16"/>
      <c r="BO54" s="16"/>
      <c r="BP54" s="112">
        <v>7540.01</v>
      </c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4"/>
      <c r="CF54" s="16"/>
      <c r="CG54" s="16"/>
      <c r="CH54" s="16"/>
      <c r="CI54" s="16"/>
      <c r="CJ54" s="112">
        <f t="shared" si="1"/>
        <v>183559.99</v>
      </c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30"/>
    </row>
    <row r="55" spans="1:104" ht="24" customHeight="1">
      <c r="A55" s="126" t="s">
        <v>57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5"/>
      <c r="AC55" s="15"/>
      <c r="AD55" s="15" t="s">
        <v>27</v>
      </c>
      <c r="AE55" s="119" t="s">
        <v>27</v>
      </c>
      <c r="AF55" s="120"/>
      <c r="AG55" s="121"/>
      <c r="AH55" s="118" t="s">
        <v>60</v>
      </c>
      <c r="AI55" s="118"/>
      <c r="AJ55" s="118"/>
      <c r="AK55" s="118"/>
      <c r="AL55" s="118"/>
      <c r="AM55" s="118"/>
      <c r="AN55" s="118"/>
      <c r="AO55" s="118"/>
      <c r="AP55" s="118"/>
      <c r="AQ55" s="119"/>
      <c r="AR55" s="120"/>
      <c r="AS55" s="120"/>
      <c r="AT55" s="120"/>
      <c r="AU55" s="120"/>
      <c r="AV55" s="120"/>
      <c r="AW55" s="121"/>
      <c r="AX55" s="112">
        <v>0</v>
      </c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4"/>
      <c r="BN55" s="16"/>
      <c r="BO55" s="16"/>
      <c r="BP55" s="112">
        <v>515.4</v>
      </c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4"/>
      <c r="CF55" s="16"/>
      <c r="CG55" s="16"/>
      <c r="CH55" s="16"/>
      <c r="CI55" s="16"/>
      <c r="CJ55" s="112">
        <f t="shared" si="1"/>
        <v>-515.4</v>
      </c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30"/>
    </row>
    <row r="56" spans="1:104" ht="24" customHeight="1">
      <c r="A56" s="126" t="s">
        <v>57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5"/>
      <c r="AC56" s="15"/>
      <c r="AD56" s="15" t="s">
        <v>27</v>
      </c>
      <c r="AE56" s="119" t="s">
        <v>27</v>
      </c>
      <c r="AF56" s="120"/>
      <c r="AG56" s="121"/>
      <c r="AH56" s="118" t="s">
        <v>492</v>
      </c>
      <c r="AI56" s="118"/>
      <c r="AJ56" s="118"/>
      <c r="AK56" s="118"/>
      <c r="AL56" s="118"/>
      <c r="AM56" s="118"/>
      <c r="AN56" s="118"/>
      <c r="AO56" s="118"/>
      <c r="AP56" s="118"/>
      <c r="AQ56" s="119"/>
      <c r="AR56" s="120"/>
      <c r="AS56" s="120"/>
      <c r="AT56" s="120"/>
      <c r="AU56" s="120"/>
      <c r="AV56" s="120"/>
      <c r="AW56" s="121"/>
      <c r="AX56" s="112">
        <v>0</v>
      </c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4"/>
      <c r="BN56" s="16"/>
      <c r="BO56" s="16"/>
      <c r="BP56" s="112">
        <v>93.33</v>
      </c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4"/>
      <c r="CF56" s="16"/>
      <c r="CG56" s="16"/>
      <c r="CH56" s="16"/>
      <c r="CI56" s="16"/>
      <c r="CJ56" s="112">
        <f>AX56-BP56</f>
        <v>-93.33</v>
      </c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30"/>
    </row>
    <row r="57" spans="1:104" ht="19.5" customHeight="1">
      <c r="A57" s="126" t="s">
        <v>61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5"/>
      <c r="AC57" s="15"/>
      <c r="AD57" s="15" t="s">
        <v>27</v>
      </c>
      <c r="AE57" s="119" t="s">
        <v>27</v>
      </c>
      <c r="AF57" s="120"/>
      <c r="AG57" s="121"/>
      <c r="AH57" s="118" t="s">
        <v>62</v>
      </c>
      <c r="AI57" s="118"/>
      <c r="AJ57" s="118"/>
      <c r="AK57" s="118"/>
      <c r="AL57" s="118"/>
      <c r="AM57" s="118"/>
      <c r="AN57" s="118"/>
      <c r="AO57" s="118"/>
      <c r="AP57" s="118"/>
      <c r="AQ57" s="119"/>
      <c r="AR57" s="120"/>
      <c r="AS57" s="120"/>
      <c r="AT57" s="120"/>
      <c r="AU57" s="120"/>
      <c r="AV57" s="120"/>
      <c r="AW57" s="121"/>
      <c r="AX57" s="132">
        <f>AX58+AX62</f>
        <v>785100</v>
      </c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6"/>
      <c r="BO57" s="16"/>
      <c r="BP57" s="132">
        <f>BP58+BP62</f>
        <v>649651.2100000001</v>
      </c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6"/>
      <c r="CG57" s="16"/>
      <c r="CH57" s="16"/>
      <c r="CI57" s="16"/>
      <c r="CJ57" s="112">
        <f t="shared" si="1"/>
        <v>135448.78999999992</v>
      </c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30"/>
    </row>
    <row r="58" spans="1:104" ht="58.5" customHeight="1">
      <c r="A58" s="126" t="s">
        <v>63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5"/>
      <c r="AC58" s="15"/>
      <c r="AD58" s="15" t="s">
        <v>27</v>
      </c>
      <c r="AE58" s="119" t="s">
        <v>27</v>
      </c>
      <c r="AF58" s="120"/>
      <c r="AG58" s="121"/>
      <c r="AH58" s="118" t="s">
        <v>64</v>
      </c>
      <c r="AI58" s="118"/>
      <c r="AJ58" s="118"/>
      <c r="AK58" s="118"/>
      <c r="AL58" s="118"/>
      <c r="AM58" s="118"/>
      <c r="AN58" s="118"/>
      <c r="AO58" s="118"/>
      <c r="AP58" s="118"/>
      <c r="AQ58" s="119"/>
      <c r="AR58" s="120"/>
      <c r="AS58" s="120"/>
      <c r="AT58" s="120"/>
      <c r="AU58" s="120"/>
      <c r="AV58" s="120"/>
      <c r="AW58" s="121"/>
      <c r="AX58" s="112">
        <f>AX59</f>
        <v>571100</v>
      </c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4"/>
      <c r="BN58" s="16"/>
      <c r="BO58" s="16"/>
      <c r="BP58" s="112">
        <f>BP59</f>
        <v>585241.41</v>
      </c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4"/>
      <c r="CF58" s="16"/>
      <c r="CG58" s="16"/>
      <c r="CH58" s="16"/>
      <c r="CI58" s="16"/>
      <c r="CJ58" s="112">
        <f t="shared" si="1"/>
        <v>-14141.410000000033</v>
      </c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30"/>
    </row>
    <row r="59" spans="1:104" ht="84" customHeight="1">
      <c r="A59" s="126" t="s">
        <v>65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5"/>
      <c r="AC59" s="15"/>
      <c r="AD59" s="15" t="s">
        <v>27</v>
      </c>
      <c r="AE59" s="119" t="s">
        <v>27</v>
      </c>
      <c r="AF59" s="120"/>
      <c r="AG59" s="121"/>
      <c r="AH59" s="118" t="s">
        <v>66</v>
      </c>
      <c r="AI59" s="118"/>
      <c r="AJ59" s="118"/>
      <c r="AK59" s="118"/>
      <c r="AL59" s="118"/>
      <c r="AM59" s="118"/>
      <c r="AN59" s="118"/>
      <c r="AO59" s="118"/>
      <c r="AP59" s="118"/>
      <c r="AQ59" s="119"/>
      <c r="AR59" s="120"/>
      <c r="AS59" s="120"/>
      <c r="AT59" s="120"/>
      <c r="AU59" s="120"/>
      <c r="AV59" s="120"/>
      <c r="AW59" s="121"/>
      <c r="AX59" s="112">
        <f>AX60+AX61</f>
        <v>571100</v>
      </c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4"/>
      <c r="BN59" s="16"/>
      <c r="BO59" s="16"/>
      <c r="BP59" s="112">
        <f>BP60+BP61</f>
        <v>585241.41</v>
      </c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4"/>
      <c r="CF59" s="16"/>
      <c r="CG59" s="16"/>
      <c r="CH59" s="16"/>
      <c r="CI59" s="16"/>
      <c r="CJ59" s="112">
        <f>CJ60</f>
        <v>-12577.880000000005</v>
      </c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30"/>
    </row>
    <row r="60" spans="1:104" ht="85.5" customHeight="1">
      <c r="A60" s="126" t="s">
        <v>65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5"/>
      <c r="AC60" s="15"/>
      <c r="AD60" s="15" t="s">
        <v>27</v>
      </c>
      <c r="AE60" s="119" t="s">
        <v>27</v>
      </c>
      <c r="AF60" s="120"/>
      <c r="AG60" s="121"/>
      <c r="AH60" s="118" t="s">
        <v>67</v>
      </c>
      <c r="AI60" s="118"/>
      <c r="AJ60" s="118"/>
      <c r="AK60" s="118"/>
      <c r="AL60" s="118"/>
      <c r="AM60" s="118"/>
      <c r="AN60" s="118"/>
      <c r="AO60" s="118"/>
      <c r="AP60" s="118"/>
      <c r="AQ60" s="119"/>
      <c r="AR60" s="120"/>
      <c r="AS60" s="120"/>
      <c r="AT60" s="120"/>
      <c r="AU60" s="120"/>
      <c r="AV60" s="120"/>
      <c r="AW60" s="121"/>
      <c r="AX60" s="112">
        <v>571100</v>
      </c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4"/>
      <c r="BN60" s="16"/>
      <c r="BO60" s="16"/>
      <c r="BP60" s="112">
        <v>583677.88</v>
      </c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4"/>
      <c r="CF60" s="16"/>
      <c r="CG60" s="16"/>
      <c r="CH60" s="16"/>
      <c r="CI60" s="16"/>
      <c r="CJ60" s="112">
        <f aca="true" t="shared" si="2" ref="CJ60:CJ67">AX60-BP60</f>
        <v>-12577.880000000005</v>
      </c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30"/>
    </row>
    <row r="61" spans="1:104" ht="81" customHeight="1">
      <c r="A61" s="126" t="s">
        <v>65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5"/>
      <c r="AC61" s="15"/>
      <c r="AD61" s="15" t="s">
        <v>27</v>
      </c>
      <c r="AE61" s="119" t="s">
        <v>27</v>
      </c>
      <c r="AF61" s="120"/>
      <c r="AG61" s="121"/>
      <c r="AH61" s="118" t="s">
        <v>68</v>
      </c>
      <c r="AI61" s="118"/>
      <c r="AJ61" s="118"/>
      <c r="AK61" s="118"/>
      <c r="AL61" s="118"/>
      <c r="AM61" s="118"/>
      <c r="AN61" s="118"/>
      <c r="AO61" s="118"/>
      <c r="AP61" s="118"/>
      <c r="AQ61" s="119"/>
      <c r="AR61" s="120"/>
      <c r="AS61" s="120"/>
      <c r="AT61" s="120"/>
      <c r="AU61" s="120"/>
      <c r="AV61" s="120"/>
      <c r="AW61" s="121"/>
      <c r="AX61" s="112">
        <v>0</v>
      </c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4"/>
      <c r="BN61" s="16"/>
      <c r="BO61" s="16"/>
      <c r="BP61" s="112">
        <v>1563.53</v>
      </c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4"/>
      <c r="CF61" s="16"/>
      <c r="CG61" s="16"/>
      <c r="CH61" s="16"/>
      <c r="CI61" s="16"/>
      <c r="CJ61" s="112">
        <f t="shared" si="2"/>
        <v>-1563.53</v>
      </c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30"/>
    </row>
    <row r="62" spans="1:104" ht="63" customHeight="1">
      <c r="A62" s="126" t="s">
        <v>69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5"/>
      <c r="AC62" s="15"/>
      <c r="AD62" s="15" t="s">
        <v>27</v>
      </c>
      <c r="AE62" s="119" t="s">
        <v>27</v>
      </c>
      <c r="AF62" s="120"/>
      <c r="AG62" s="121"/>
      <c r="AH62" s="118" t="s">
        <v>70</v>
      </c>
      <c r="AI62" s="118"/>
      <c r="AJ62" s="118"/>
      <c r="AK62" s="118"/>
      <c r="AL62" s="118"/>
      <c r="AM62" s="118"/>
      <c r="AN62" s="118"/>
      <c r="AO62" s="118"/>
      <c r="AP62" s="118"/>
      <c r="AQ62" s="119"/>
      <c r="AR62" s="120"/>
      <c r="AS62" s="120"/>
      <c r="AT62" s="120"/>
      <c r="AU62" s="120"/>
      <c r="AV62" s="120"/>
      <c r="AW62" s="121"/>
      <c r="AX62" s="112">
        <f>AX63</f>
        <v>214000</v>
      </c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4"/>
      <c r="BN62" s="16"/>
      <c r="BO62" s="16"/>
      <c r="BP62" s="112">
        <f>BP63</f>
        <v>64409.799999999996</v>
      </c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4"/>
      <c r="CF62" s="16"/>
      <c r="CG62" s="16"/>
      <c r="CH62" s="16"/>
      <c r="CI62" s="16"/>
      <c r="CJ62" s="112">
        <f t="shared" si="2"/>
        <v>149590.2</v>
      </c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30"/>
    </row>
    <row r="63" spans="1:104" ht="82.5" customHeight="1">
      <c r="A63" s="126" t="s">
        <v>71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5"/>
      <c r="AC63" s="15"/>
      <c r="AD63" s="15" t="s">
        <v>27</v>
      </c>
      <c r="AE63" s="119" t="s">
        <v>27</v>
      </c>
      <c r="AF63" s="120"/>
      <c r="AG63" s="121"/>
      <c r="AH63" s="118" t="s">
        <v>72</v>
      </c>
      <c r="AI63" s="118"/>
      <c r="AJ63" s="118"/>
      <c r="AK63" s="118"/>
      <c r="AL63" s="118"/>
      <c r="AM63" s="118"/>
      <c r="AN63" s="118"/>
      <c r="AO63" s="118"/>
      <c r="AP63" s="118"/>
      <c r="AQ63" s="119"/>
      <c r="AR63" s="120"/>
      <c r="AS63" s="120"/>
      <c r="AT63" s="120"/>
      <c r="AU63" s="120"/>
      <c r="AV63" s="120"/>
      <c r="AW63" s="121"/>
      <c r="AX63" s="112">
        <f>AX64+AX65</f>
        <v>214000</v>
      </c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4"/>
      <c r="BN63" s="16"/>
      <c r="BO63" s="16"/>
      <c r="BP63" s="112">
        <f>BP64+BP65</f>
        <v>64409.799999999996</v>
      </c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4"/>
      <c r="CF63" s="16"/>
      <c r="CG63" s="16"/>
      <c r="CH63" s="16"/>
      <c r="CI63" s="16"/>
      <c r="CJ63" s="112">
        <f t="shared" si="2"/>
        <v>149590.2</v>
      </c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30"/>
    </row>
    <row r="64" spans="1:104" ht="88.5" customHeight="1">
      <c r="A64" s="126" t="s">
        <v>71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5"/>
      <c r="AC64" s="15"/>
      <c r="AD64" s="15" t="s">
        <v>27</v>
      </c>
      <c r="AE64" s="119" t="s">
        <v>27</v>
      </c>
      <c r="AF64" s="120"/>
      <c r="AG64" s="121"/>
      <c r="AH64" s="118" t="s">
        <v>73</v>
      </c>
      <c r="AI64" s="118"/>
      <c r="AJ64" s="118"/>
      <c r="AK64" s="118"/>
      <c r="AL64" s="118"/>
      <c r="AM64" s="118"/>
      <c r="AN64" s="118"/>
      <c r="AO64" s="118"/>
      <c r="AP64" s="118"/>
      <c r="AQ64" s="119"/>
      <c r="AR64" s="120"/>
      <c r="AS64" s="120"/>
      <c r="AT64" s="120"/>
      <c r="AU64" s="120"/>
      <c r="AV64" s="120"/>
      <c r="AW64" s="121"/>
      <c r="AX64" s="112">
        <v>214000</v>
      </c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4"/>
      <c r="BN64" s="16"/>
      <c r="BO64" s="16"/>
      <c r="BP64" s="112">
        <v>64353.45</v>
      </c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4"/>
      <c r="CF64" s="16"/>
      <c r="CG64" s="16"/>
      <c r="CH64" s="16"/>
      <c r="CI64" s="16"/>
      <c r="CJ64" s="112">
        <f t="shared" si="2"/>
        <v>149646.55</v>
      </c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30"/>
    </row>
    <row r="65" spans="1:104" ht="88.5" customHeight="1">
      <c r="A65" s="126" t="s">
        <v>71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5"/>
      <c r="AC65" s="15"/>
      <c r="AD65" s="15" t="s">
        <v>27</v>
      </c>
      <c r="AE65" s="119" t="s">
        <v>27</v>
      </c>
      <c r="AF65" s="120"/>
      <c r="AG65" s="121"/>
      <c r="AH65" s="118" t="s">
        <v>437</v>
      </c>
      <c r="AI65" s="118"/>
      <c r="AJ65" s="118"/>
      <c r="AK65" s="118"/>
      <c r="AL65" s="118"/>
      <c r="AM65" s="118"/>
      <c r="AN65" s="118"/>
      <c r="AO65" s="118"/>
      <c r="AP65" s="118"/>
      <c r="AQ65" s="119"/>
      <c r="AR65" s="120"/>
      <c r="AS65" s="120"/>
      <c r="AT65" s="120"/>
      <c r="AU65" s="120"/>
      <c r="AV65" s="120"/>
      <c r="AW65" s="121"/>
      <c r="AX65" s="112">
        <v>0</v>
      </c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4"/>
      <c r="BN65" s="16"/>
      <c r="BO65" s="16"/>
      <c r="BP65" s="112">
        <v>56.35</v>
      </c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4"/>
      <c r="CF65" s="16"/>
      <c r="CG65" s="16"/>
      <c r="CH65" s="16"/>
      <c r="CI65" s="16"/>
      <c r="CJ65" s="112">
        <f>AX65-BP65</f>
        <v>-56.35</v>
      </c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30"/>
    </row>
    <row r="66" spans="1:104" ht="18.75" customHeight="1">
      <c r="A66" s="128" t="s">
        <v>74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7"/>
      <c r="AC66" s="17"/>
      <c r="AD66" s="17" t="s">
        <v>27</v>
      </c>
      <c r="AE66" s="123" t="s">
        <v>27</v>
      </c>
      <c r="AF66" s="124"/>
      <c r="AG66" s="125"/>
      <c r="AH66" s="122" t="s">
        <v>75</v>
      </c>
      <c r="AI66" s="122"/>
      <c r="AJ66" s="122"/>
      <c r="AK66" s="122"/>
      <c r="AL66" s="122"/>
      <c r="AM66" s="122"/>
      <c r="AN66" s="122"/>
      <c r="AO66" s="122"/>
      <c r="AP66" s="122"/>
      <c r="AQ66" s="123"/>
      <c r="AR66" s="124"/>
      <c r="AS66" s="124"/>
      <c r="AT66" s="124"/>
      <c r="AU66" s="124"/>
      <c r="AV66" s="124"/>
      <c r="AW66" s="125"/>
      <c r="AX66" s="115">
        <f>AX67</f>
        <v>25000</v>
      </c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7"/>
      <c r="BN66" s="18"/>
      <c r="BO66" s="18"/>
      <c r="BP66" s="115">
        <f>BP67</f>
        <v>7035</v>
      </c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7"/>
      <c r="CF66" s="18"/>
      <c r="CG66" s="18"/>
      <c r="CH66" s="18"/>
      <c r="CI66" s="18"/>
      <c r="CJ66" s="115">
        <f t="shared" si="2"/>
        <v>17965</v>
      </c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31"/>
    </row>
    <row r="67" spans="1:104" ht="65.25" customHeight="1">
      <c r="A67" s="126" t="s">
        <v>76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5"/>
      <c r="AC67" s="15"/>
      <c r="AD67" s="15" t="s">
        <v>27</v>
      </c>
      <c r="AE67" s="119" t="s">
        <v>27</v>
      </c>
      <c r="AF67" s="120"/>
      <c r="AG67" s="121"/>
      <c r="AH67" s="118" t="s">
        <v>77</v>
      </c>
      <c r="AI67" s="118"/>
      <c r="AJ67" s="118"/>
      <c r="AK67" s="118"/>
      <c r="AL67" s="118"/>
      <c r="AM67" s="118"/>
      <c r="AN67" s="118"/>
      <c r="AO67" s="118"/>
      <c r="AP67" s="118"/>
      <c r="AQ67" s="119"/>
      <c r="AR67" s="120"/>
      <c r="AS67" s="120"/>
      <c r="AT67" s="120"/>
      <c r="AU67" s="120"/>
      <c r="AV67" s="120"/>
      <c r="AW67" s="121"/>
      <c r="AX67" s="112">
        <f>AX68</f>
        <v>25000</v>
      </c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4"/>
      <c r="BN67" s="16"/>
      <c r="BO67" s="16"/>
      <c r="BP67" s="112">
        <f>BP68</f>
        <v>7035</v>
      </c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4"/>
      <c r="CF67" s="16"/>
      <c r="CG67" s="16"/>
      <c r="CH67" s="16"/>
      <c r="CI67" s="16"/>
      <c r="CJ67" s="112">
        <f t="shared" si="2"/>
        <v>17965</v>
      </c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30"/>
    </row>
    <row r="68" spans="1:104" ht="99" customHeight="1">
      <c r="A68" s="126" t="s">
        <v>78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5"/>
      <c r="AC68" s="15"/>
      <c r="AD68" s="15" t="s">
        <v>27</v>
      </c>
      <c r="AE68" s="119" t="s">
        <v>27</v>
      </c>
      <c r="AF68" s="120"/>
      <c r="AG68" s="121"/>
      <c r="AH68" s="118" t="s">
        <v>79</v>
      </c>
      <c r="AI68" s="118"/>
      <c r="AJ68" s="118"/>
      <c r="AK68" s="118"/>
      <c r="AL68" s="118"/>
      <c r="AM68" s="118"/>
      <c r="AN68" s="118"/>
      <c r="AO68" s="118"/>
      <c r="AP68" s="118"/>
      <c r="AQ68" s="119"/>
      <c r="AR68" s="120"/>
      <c r="AS68" s="120"/>
      <c r="AT68" s="120"/>
      <c r="AU68" s="120"/>
      <c r="AV68" s="120"/>
      <c r="AW68" s="121"/>
      <c r="AX68" s="112">
        <f>AX69</f>
        <v>25000</v>
      </c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4"/>
      <c r="BN68" s="16"/>
      <c r="BO68" s="16"/>
      <c r="BP68" s="112">
        <f>BP69</f>
        <v>7035</v>
      </c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4"/>
      <c r="CF68" s="16"/>
      <c r="CG68" s="16"/>
      <c r="CH68" s="16"/>
      <c r="CI68" s="16"/>
      <c r="CJ68" s="112">
        <f>CJ69</f>
        <v>17965</v>
      </c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30"/>
    </row>
    <row r="69" spans="1:104" ht="94.5" customHeight="1">
      <c r="A69" s="126" t="s">
        <v>78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5"/>
      <c r="AC69" s="15"/>
      <c r="AD69" s="15" t="s">
        <v>27</v>
      </c>
      <c r="AE69" s="119" t="s">
        <v>27</v>
      </c>
      <c r="AF69" s="120"/>
      <c r="AG69" s="121"/>
      <c r="AH69" s="118" t="s">
        <v>80</v>
      </c>
      <c r="AI69" s="118"/>
      <c r="AJ69" s="118"/>
      <c r="AK69" s="118"/>
      <c r="AL69" s="118"/>
      <c r="AM69" s="118"/>
      <c r="AN69" s="118"/>
      <c r="AO69" s="118"/>
      <c r="AP69" s="118"/>
      <c r="AQ69" s="119"/>
      <c r="AR69" s="120"/>
      <c r="AS69" s="120"/>
      <c r="AT69" s="120"/>
      <c r="AU69" s="120"/>
      <c r="AV69" s="120"/>
      <c r="AW69" s="121"/>
      <c r="AX69" s="112">
        <v>25000</v>
      </c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4"/>
      <c r="BN69" s="16"/>
      <c r="BO69" s="16"/>
      <c r="BP69" s="112">
        <v>7035</v>
      </c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4"/>
      <c r="CF69" s="16"/>
      <c r="CG69" s="16"/>
      <c r="CH69" s="16"/>
      <c r="CI69" s="16"/>
      <c r="CJ69" s="112">
        <f>AX69-BP69</f>
        <v>17965</v>
      </c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30"/>
    </row>
    <row r="70" spans="1:104" ht="54.75" customHeight="1">
      <c r="A70" s="128" t="s">
        <v>81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7"/>
      <c r="AC70" s="17"/>
      <c r="AD70" s="17" t="s">
        <v>27</v>
      </c>
      <c r="AE70" s="123" t="s">
        <v>27</v>
      </c>
      <c r="AF70" s="124"/>
      <c r="AG70" s="125"/>
      <c r="AH70" s="122" t="s">
        <v>82</v>
      </c>
      <c r="AI70" s="122"/>
      <c r="AJ70" s="122"/>
      <c r="AK70" s="122"/>
      <c r="AL70" s="122"/>
      <c r="AM70" s="122"/>
      <c r="AN70" s="122"/>
      <c r="AO70" s="122"/>
      <c r="AP70" s="122"/>
      <c r="AQ70" s="123"/>
      <c r="AR70" s="124"/>
      <c r="AS70" s="124"/>
      <c r="AT70" s="124"/>
      <c r="AU70" s="124"/>
      <c r="AV70" s="124"/>
      <c r="AW70" s="125"/>
      <c r="AX70" s="115">
        <f>AX71</f>
        <v>0</v>
      </c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7"/>
      <c r="BN70" s="18"/>
      <c r="BO70" s="18"/>
      <c r="BP70" s="115">
        <f>BP71</f>
        <v>59.660000000000004</v>
      </c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7"/>
      <c r="CF70" s="18"/>
      <c r="CG70" s="18"/>
      <c r="CH70" s="18"/>
      <c r="CI70" s="18"/>
      <c r="CJ70" s="115">
        <f>AX70-BP70</f>
        <v>-59.660000000000004</v>
      </c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31"/>
    </row>
    <row r="71" spans="1:104" ht="14.25" customHeight="1">
      <c r="A71" s="126" t="s">
        <v>83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5"/>
      <c r="AC71" s="15"/>
      <c r="AD71" s="15" t="s">
        <v>27</v>
      </c>
      <c r="AE71" s="119" t="s">
        <v>27</v>
      </c>
      <c r="AF71" s="120"/>
      <c r="AG71" s="121"/>
      <c r="AH71" s="118" t="s">
        <v>84</v>
      </c>
      <c r="AI71" s="118"/>
      <c r="AJ71" s="118"/>
      <c r="AK71" s="118"/>
      <c r="AL71" s="118"/>
      <c r="AM71" s="118"/>
      <c r="AN71" s="118"/>
      <c r="AO71" s="118"/>
      <c r="AP71" s="118"/>
      <c r="AQ71" s="119"/>
      <c r="AR71" s="120"/>
      <c r="AS71" s="120"/>
      <c r="AT71" s="120"/>
      <c r="AU71" s="120"/>
      <c r="AV71" s="120"/>
      <c r="AW71" s="121"/>
      <c r="AX71" s="112">
        <f>AX72</f>
        <v>0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4"/>
      <c r="BN71" s="16"/>
      <c r="BO71" s="16"/>
      <c r="BP71" s="112">
        <f>BP72</f>
        <v>59.660000000000004</v>
      </c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4"/>
      <c r="CF71" s="16"/>
      <c r="CG71" s="16"/>
      <c r="CH71" s="16"/>
      <c r="CI71" s="16"/>
      <c r="CJ71" s="112">
        <f>CJ72</f>
        <v>-59.660000000000004</v>
      </c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30"/>
    </row>
    <row r="72" spans="1:104" ht="33.75" customHeight="1">
      <c r="A72" s="126" t="s">
        <v>85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5"/>
      <c r="AC72" s="15"/>
      <c r="AD72" s="15" t="s">
        <v>27</v>
      </c>
      <c r="AE72" s="119" t="s">
        <v>27</v>
      </c>
      <c r="AF72" s="120"/>
      <c r="AG72" s="121"/>
      <c r="AH72" s="118" t="s">
        <v>86</v>
      </c>
      <c r="AI72" s="118"/>
      <c r="AJ72" s="118"/>
      <c r="AK72" s="118"/>
      <c r="AL72" s="118"/>
      <c r="AM72" s="118"/>
      <c r="AN72" s="118"/>
      <c r="AO72" s="118"/>
      <c r="AP72" s="118"/>
      <c r="AQ72" s="119"/>
      <c r="AR72" s="120"/>
      <c r="AS72" s="120"/>
      <c r="AT72" s="120"/>
      <c r="AU72" s="120"/>
      <c r="AV72" s="120"/>
      <c r="AW72" s="121"/>
      <c r="AX72" s="112">
        <f>AX73</f>
        <v>0</v>
      </c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4"/>
      <c r="BN72" s="16"/>
      <c r="BO72" s="16"/>
      <c r="BP72" s="112">
        <f>BP73</f>
        <v>59.660000000000004</v>
      </c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4"/>
      <c r="CF72" s="16"/>
      <c r="CG72" s="16"/>
      <c r="CH72" s="16"/>
      <c r="CI72" s="16"/>
      <c r="CJ72" s="112">
        <f>CJ73</f>
        <v>-59.660000000000004</v>
      </c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30"/>
    </row>
    <row r="73" spans="1:104" ht="52.5" customHeight="1">
      <c r="A73" s="126" t="s">
        <v>87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5"/>
      <c r="AC73" s="15"/>
      <c r="AD73" s="15" t="s">
        <v>27</v>
      </c>
      <c r="AE73" s="119" t="s">
        <v>27</v>
      </c>
      <c r="AF73" s="120"/>
      <c r="AG73" s="121"/>
      <c r="AH73" s="118" t="s">
        <v>88</v>
      </c>
      <c r="AI73" s="118"/>
      <c r="AJ73" s="118"/>
      <c r="AK73" s="118"/>
      <c r="AL73" s="118"/>
      <c r="AM73" s="118"/>
      <c r="AN73" s="118"/>
      <c r="AO73" s="118"/>
      <c r="AP73" s="118"/>
      <c r="AQ73" s="119"/>
      <c r="AR73" s="120"/>
      <c r="AS73" s="120"/>
      <c r="AT73" s="120"/>
      <c r="AU73" s="120"/>
      <c r="AV73" s="120"/>
      <c r="AW73" s="121"/>
      <c r="AX73" s="112">
        <f>AX74+AX75</f>
        <v>0</v>
      </c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4"/>
      <c r="BN73" s="16"/>
      <c r="BO73" s="16"/>
      <c r="BP73" s="112">
        <f>BP74+BP75</f>
        <v>59.660000000000004</v>
      </c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4"/>
      <c r="CF73" s="16"/>
      <c r="CG73" s="16"/>
      <c r="CH73" s="16"/>
      <c r="CI73" s="16"/>
      <c r="CJ73" s="112">
        <f>AX73-BP73</f>
        <v>-59.660000000000004</v>
      </c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30"/>
    </row>
    <row r="74" spans="1:104" ht="49.5" customHeight="1">
      <c r="A74" s="126" t="s">
        <v>87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5"/>
      <c r="AC74" s="15"/>
      <c r="AD74" s="15" t="s">
        <v>27</v>
      </c>
      <c r="AE74" s="119" t="s">
        <v>27</v>
      </c>
      <c r="AF74" s="120"/>
      <c r="AG74" s="121"/>
      <c r="AH74" s="118" t="s">
        <v>89</v>
      </c>
      <c r="AI74" s="118"/>
      <c r="AJ74" s="118"/>
      <c r="AK74" s="118"/>
      <c r="AL74" s="118"/>
      <c r="AM74" s="118"/>
      <c r="AN74" s="118"/>
      <c r="AO74" s="118"/>
      <c r="AP74" s="118"/>
      <c r="AQ74" s="119"/>
      <c r="AR74" s="120"/>
      <c r="AS74" s="120"/>
      <c r="AT74" s="120"/>
      <c r="AU74" s="120"/>
      <c r="AV74" s="120"/>
      <c r="AW74" s="121"/>
      <c r="AX74" s="112">
        <v>0</v>
      </c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4"/>
      <c r="BN74" s="16"/>
      <c r="BO74" s="16"/>
      <c r="BP74" s="112">
        <v>32.27</v>
      </c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4"/>
      <c r="CF74" s="16"/>
      <c r="CG74" s="16"/>
      <c r="CH74" s="16"/>
      <c r="CI74" s="16"/>
      <c r="CJ74" s="112">
        <f>AX74-BP74</f>
        <v>-32.27</v>
      </c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30"/>
    </row>
    <row r="75" spans="1:104" ht="51" customHeight="1">
      <c r="A75" s="126" t="s">
        <v>90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5"/>
      <c r="AC75" s="15"/>
      <c r="AD75" s="15" t="s">
        <v>27</v>
      </c>
      <c r="AE75" s="119" t="s">
        <v>27</v>
      </c>
      <c r="AF75" s="120"/>
      <c r="AG75" s="121"/>
      <c r="AH75" s="118" t="s">
        <v>91</v>
      </c>
      <c r="AI75" s="118"/>
      <c r="AJ75" s="118"/>
      <c r="AK75" s="118"/>
      <c r="AL75" s="118"/>
      <c r="AM75" s="118"/>
      <c r="AN75" s="118"/>
      <c r="AO75" s="118"/>
      <c r="AP75" s="118"/>
      <c r="AQ75" s="119"/>
      <c r="AR75" s="120"/>
      <c r="AS75" s="120"/>
      <c r="AT75" s="120"/>
      <c r="AU75" s="120"/>
      <c r="AV75" s="120"/>
      <c r="AW75" s="121"/>
      <c r="AX75" s="112">
        <v>0</v>
      </c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4"/>
      <c r="BN75" s="16"/>
      <c r="BO75" s="16"/>
      <c r="BP75" s="112">
        <v>27.39</v>
      </c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4"/>
      <c r="CF75" s="16"/>
      <c r="CG75" s="16"/>
      <c r="CH75" s="16"/>
      <c r="CI75" s="16"/>
      <c r="CJ75" s="112">
        <f>AX75-BP75</f>
        <v>-27.39</v>
      </c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30"/>
    </row>
    <row r="76" spans="1:104" ht="59.25" customHeight="1">
      <c r="A76" s="128" t="s">
        <v>92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5"/>
      <c r="AC76" s="15"/>
      <c r="AD76" s="15" t="s">
        <v>27</v>
      </c>
      <c r="AE76" s="119" t="s">
        <v>27</v>
      </c>
      <c r="AF76" s="120"/>
      <c r="AG76" s="121"/>
      <c r="AH76" s="122" t="s">
        <v>93</v>
      </c>
      <c r="AI76" s="122"/>
      <c r="AJ76" s="122"/>
      <c r="AK76" s="122"/>
      <c r="AL76" s="122"/>
      <c r="AM76" s="122"/>
      <c r="AN76" s="122"/>
      <c r="AO76" s="122"/>
      <c r="AP76" s="122"/>
      <c r="AQ76" s="123"/>
      <c r="AR76" s="124"/>
      <c r="AS76" s="124"/>
      <c r="AT76" s="124"/>
      <c r="AU76" s="124"/>
      <c r="AV76" s="124"/>
      <c r="AW76" s="125"/>
      <c r="AX76" s="115">
        <f>AX77</f>
        <v>829200</v>
      </c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7"/>
      <c r="BN76" s="18"/>
      <c r="BO76" s="18"/>
      <c r="BP76" s="115">
        <f>BP77</f>
        <v>307559.47000000003</v>
      </c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7"/>
      <c r="CF76" s="18"/>
      <c r="CG76" s="18"/>
      <c r="CH76" s="18"/>
      <c r="CI76" s="18"/>
      <c r="CJ76" s="115">
        <f>CJ77</f>
        <v>521640.52999999997</v>
      </c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31"/>
    </row>
    <row r="77" spans="1:104" ht="108" customHeight="1">
      <c r="A77" s="126" t="s">
        <v>94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5"/>
      <c r="AC77" s="15"/>
      <c r="AD77" s="15" t="s">
        <v>27</v>
      </c>
      <c r="AE77" s="119" t="s">
        <v>27</v>
      </c>
      <c r="AF77" s="120"/>
      <c r="AG77" s="121"/>
      <c r="AH77" s="118" t="s">
        <v>95</v>
      </c>
      <c r="AI77" s="118"/>
      <c r="AJ77" s="118"/>
      <c r="AK77" s="118"/>
      <c r="AL77" s="118"/>
      <c r="AM77" s="118"/>
      <c r="AN77" s="118"/>
      <c r="AO77" s="118"/>
      <c r="AP77" s="118"/>
      <c r="AQ77" s="119"/>
      <c r="AR77" s="120"/>
      <c r="AS77" s="120"/>
      <c r="AT77" s="120"/>
      <c r="AU77" s="120"/>
      <c r="AV77" s="120"/>
      <c r="AW77" s="121"/>
      <c r="AX77" s="112">
        <f>AX78+AX80</f>
        <v>829200</v>
      </c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4"/>
      <c r="BN77" s="16"/>
      <c r="BO77" s="16"/>
      <c r="BP77" s="112">
        <f>BP78+BP80</f>
        <v>307559.47000000003</v>
      </c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4"/>
      <c r="CF77" s="16"/>
      <c r="CG77" s="16"/>
      <c r="CH77" s="16"/>
      <c r="CI77" s="16"/>
      <c r="CJ77" s="112">
        <f>AX77-BP77</f>
        <v>521640.52999999997</v>
      </c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30"/>
    </row>
    <row r="78" spans="1:104" ht="84.75" customHeight="1">
      <c r="A78" s="126" t="s">
        <v>96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5"/>
      <c r="AC78" s="15"/>
      <c r="AD78" s="15" t="s">
        <v>27</v>
      </c>
      <c r="AE78" s="119" t="s">
        <v>27</v>
      </c>
      <c r="AF78" s="120"/>
      <c r="AG78" s="121"/>
      <c r="AH78" s="118" t="s">
        <v>97</v>
      </c>
      <c r="AI78" s="118"/>
      <c r="AJ78" s="118"/>
      <c r="AK78" s="118"/>
      <c r="AL78" s="118"/>
      <c r="AM78" s="118"/>
      <c r="AN78" s="118"/>
      <c r="AO78" s="118"/>
      <c r="AP78" s="118"/>
      <c r="AQ78" s="119"/>
      <c r="AR78" s="120"/>
      <c r="AS78" s="120"/>
      <c r="AT78" s="120"/>
      <c r="AU78" s="120"/>
      <c r="AV78" s="120"/>
      <c r="AW78" s="121"/>
      <c r="AX78" s="112">
        <f>AX79</f>
        <v>785700</v>
      </c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4"/>
      <c r="BN78" s="16"/>
      <c r="BO78" s="16"/>
      <c r="BP78" s="112">
        <f>BP79</f>
        <v>302921.77</v>
      </c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4"/>
      <c r="CF78" s="16"/>
      <c r="CG78" s="16"/>
      <c r="CH78" s="16"/>
      <c r="CI78" s="16"/>
      <c r="CJ78" s="112">
        <f>CJ79</f>
        <v>482778.23</v>
      </c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30"/>
    </row>
    <row r="79" spans="1:104" ht="96.75" customHeight="1">
      <c r="A79" s="126" t="s">
        <v>98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5"/>
      <c r="AC79" s="15"/>
      <c r="AD79" s="15" t="s">
        <v>27</v>
      </c>
      <c r="AE79" s="119" t="s">
        <v>27</v>
      </c>
      <c r="AF79" s="120"/>
      <c r="AG79" s="121"/>
      <c r="AH79" s="118" t="s">
        <v>99</v>
      </c>
      <c r="AI79" s="118"/>
      <c r="AJ79" s="118"/>
      <c r="AK79" s="118"/>
      <c r="AL79" s="118"/>
      <c r="AM79" s="118"/>
      <c r="AN79" s="118"/>
      <c r="AO79" s="118"/>
      <c r="AP79" s="118"/>
      <c r="AQ79" s="119"/>
      <c r="AR79" s="120"/>
      <c r="AS79" s="120"/>
      <c r="AT79" s="120"/>
      <c r="AU79" s="120"/>
      <c r="AV79" s="120"/>
      <c r="AW79" s="121"/>
      <c r="AX79" s="112">
        <v>785700</v>
      </c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4"/>
      <c r="BN79" s="16"/>
      <c r="BO79" s="16"/>
      <c r="BP79" s="112">
        <v>302921.77</v>
      </c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4"/>
      <c r="CF79" s="16"/>
      <c r="CG79" s="16"/>
      <c r="CH79" s="16"/>
      <c r="CI79" s="16"/>
      <c r="CJ79" s="112">
        <f>AX79-BP79</f>
        <v>482778.23</v>
      </c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30"/>
    </row>
    <row r="80" spans="1:104" ht="106.5" customHeight="1">
      <c r="A80" s="126" t="s">
        <v>438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5"/>
      <c r="AC80" s="15"/>
      <c r="AD80" s="15" t="s">
        <v>27</v>
      </c>
      <c r="AE80" s="58"/>
      <c r="AF80" s="59"/>
      <c r="AG80" s="60"/>
      <c r="AH80" s="118" t="s">
        <v>243</v>
      </c>
      <c r="AI80" s="118"/>
      <c r="AJ80" s="118"/>
      <c r="AK80" s="118"/>
      <c r="AL80" s="118"/>
      <c r="AM80" s="118"/>
      <c r="AN80" s="118"/>
      <c r="AO80" s="118"/>
      <c r="AP80" s="118"/>
      <c r="AQ80" s="119"/>
      <c r="AR80" s="120"/>
      <c r="AS80" s="120"/>
      <c r="AT80" s="120"/>
      <c r="AU80" s="120"/>
      <c r="AV80" s="120"/>
      <c r="AW80" s="121"/>
      <c r="AX80" s="112">
        <f>AX81</f>
        <v>43500</v>
      </c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57"/>
      <c r="BL80" s="57"/>
      <c r="BM80" s="61"/>
      <c r="BN80" s="16"/>
      <c r="BO80" s="16"/>
      <c r="BP80" s="112">
        <f>BP81</f>
        <v>4637.7</v>
      </c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57"/>
      <c r="CC80" s="57"/>
      <c r="CD80" s="57"/>
      <c r="CE80" s="61"/>
      <c r="CF80" s="16"/>
      <c r="CG80" s="16"/>
      <c r="CH80" s="16"/>
      <c r="CI80" s="16"/>
      <c r="CJ80" s="112">
        <f>CJ81</f>
        <v>38862.3</v>
      </c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30"/>
    </row>
    <row r="81" spans="1:104" ht="95.25" customHeight="1">
      <c r="A81" s="126" t="s">
        <v>439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5"/>
      <c r="AC81" s="15"/>
      <c r="AD81" s="15" t="s">
        <v>27</v>
      </c>
      <c r="AE81" s="58"/>
      <c r="AF81" s="59"/>
      <c r="AG81" s="60"/>
      <c r="AH81" s="118" t="s">
        <v>244</v>
      </c>
      <c r="AI81" s="118"/>
      <c r="AJ81" s="118"/>
      <c r="AK81" s="118"/>
      <c r="AL81" s="118"/>
      <c r="AM81" s="118"/>
      <c r="AN81" s="118"/>
      <c r="AO81" s="118"/>
      <c r="AP81" s="118"/>
      <c r="AQ81" s="119"/>
      <c r="AR81" s="120"/>
      <c r="AS81" s="120"/>
      <c r="AT81" s="120"/>
      <c r="AU81" s="120"/>
      <c r="AV81" s="120"/>
      <c r="AW81" s="121"/>
      <c r="AX81" s="112">
        <v>43500</v>
      </c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57"/>
      <c r="BL81" s="57"/>
      <c r="BM81" s="61"/>
      <c r="BN81" s="16"/>
      <c r="BO81" s="16"/>
      <c r="BP81" s="112">
        <v>4637.7</v>
      </c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57"/>
      <c r="CC81" s="57"/>
      <c r="CD81" s="57"/>
      <c r="CE81" s="61"/>
      <c r="CF81" s="16"/>
      <c r="CG81" s="16"/>
      <c r="CH81" s="16"/>
      <c r="CI81" s="16"/>
      <c r="CJ81" s="112">
        <f>AX81-BP81</f>
        <v>38862.3</v>
      </c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30"/>
    </row>
    <row r="82" spans="1:104" ht="39" customHeight="1">
      <c r="A82" s="128" t="s">
        <v>263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7"/>
      <c r="AC82" s="17"/>
      <c r="AD82" s="17" t="s">
        <v>27</v>
      </c>
      <c r="AE82" s="123" t="s">
        <v>27</v>
      </c>
      <c r="AF82" s="124"/>
      <c r="AG82" s="125"/>
      <c r="AH82" s="122" t="s">
        <v>264</v>
      </c>
      <c r="AI82" s="122"/>
      <c r="AJ82" s="122"/>
      <c r="AK82" s="122"/>
      <c r="AL82" s="122"/>
      <c r="AM82" s="122"/>
      <c r="AN82" s="122"/>
      <c r="AO82" s="122"/>
      <c r="AP82" s="122"/>
      <c r="AQ82" s="123"/>
      <c r="AR82" s="124"/>
      <c r="AS82" s="124"/>
      <c r="AT82" s="124"/>
      <c r="AU82" s="124"/>
      <c r="AV82" s="124"/>
      <c r="AW82" s="125"/>
      <c r="AX82" s="115">
        <f>AX83</f>
        <v>309700</v>
      </c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7"/>
      <c r="BN82" s="18"/>
      <c r="BO82" s="18"/>
      <c r="BP82" s="115">
        <f>BP83</f>
        <v>658596.51</v>
      </c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7"/>
      <c r="CF82" s="18"/>
      <c r="CG82" s="18"/>
      <c r="CH82" s="18"/>
      <c r="CI82" s="18"/>
      <c r="CJ82" s="115">
        <f>AX82-BP82</f>
        <v>-348896.51</v>
      </c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31"/>
    </row>
    <row r="83" spans="1:104" ht="78" customHeight="1">
      <c r="A83" s="126" t="s">
        <v>440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5"/>
      <c r="AC83" s="15"/>
      <c r="AD83" s="15" t="s">
        <v>27</v>
      </c>
      <c r="AE83" s="119" t="s">
        <v>27</v>
      </c>
      <c r="AF83" s="120"/>
      <c r="AG83" s="121"/>
      <c r="AH83" s="118" t="s">
        <v>265</v>
      </c>
      <c r="AI83" s="118"/>
      <c r="AJ83" s="118"/>
      <c r="AK83" s="118"/>
      <c r="AL83" s="118"/>
      <c r="AM83" s="118"/>
      <c r="AN83" s="118"/>
      <c r="AO83" s="118"/>
      <c r="AP83" s="118"/>
      <c r="AQ83" s="119"/>
      <c r="AR83" s="120"/>
      <c r="AS83" s="120"/>
      <c r="AT83" s="120"/>
      <c r="AU83" s="120"/>
      <c r="AV83" s="120"/>
      <c r="AW83" s="121"/>
      <c r="AX83" s="112">
        <f>AX84</f>
        <v>309700</v>
      </c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4"/>
      <c r="BN83" s="16"/>
      <c r="BO83" s="16"/>
      <c r="BP83" s="112">
        <f>BP84</f>
        <v>658596.51</v>
      </c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4"/>
      <c r="CF83" s="16"/>
      <c r="CG83" s="16"/>
      <c r="CH83" s="16"/>
      <c r="CI83" s="16"/>
      <c r="CJ83" s="112">
        <f>AX83-BP83</f>
        <v>-348896.51</v>
      </c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30"/>
    </row>
    <row r="84" spans="1:104" ht="59.25" customHeight="1">
      <c r="A84" s="126" t="s">
        <v>266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5"/>
      <c r="AC84" s="15"/>
      <c r="AD84" s="15" t="s">
        <v>27</v>
      </c>
      <c r="AE84" s="119" t="s">
        <v>27</v>
      </c>
      <c r="AF84" s="120"/>
      <c r="AG84" s="121"/>
      <c r="AH84" s="118" t="s">
        <v>267</v>
      </c>
      <c r="AI84" s="118"/>
      <c r="AJ84" s="118"/>
      <c r="AK84" s="118"/>
      <c r="AL84" s="118"/>
      <c r="AM84" s="118"/>
      <c r="AN84" s="118"/>
      <c r="AO84" s="118"/>
      <c r="AP84" s="118"/>
      <c r="AQ84" s="119"/>
      <c r="AR84" s="120"/>
      <c r="AS84" s="120"/>
      <c r="AT84" s="120"/>
      <c r="AU84" s="120"/>
      <c r="AV84" s="120"/>
      <c r="AW84" s="121"/>
      <c r="AX84" s="112">
        <f>AX85</f>
        <v>309700</v>
      </c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4"/>
      <c r="BN84" s="16"/>
      <c r="BO84" s="16"/>
      <c r="BP84" s="112">
        <f>BP85</f>
        <v>658596.51</v>
      </c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4"/>
      <c r="CF84" s="16"/>
      <c r="CG84" s="16"/>
      <c r="CH84" s="16"/>
      <c r="CI84" s="16"/>
      <c r="CJ84" s="112">
        <f>CJ85</f>
        <v>-348896.51</v>
      </c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30"/>
    </row>
    <row r="85" spans="1:104" ht="65.25" customHeight="1">
      <c r="A85" s="126" t="s">
        <v>268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5"/>
      <c r="AC85" s="15"/>
      <c r="AD85" s="15" t="s">
        <v>27</v>
      </c>
      <c r="AE85" s="119" t="s">
        <v>27</v>
      </c>
      <c r="AF85" s="120"/>
      <c r="AG85" s="121"/>
      <c r="AH85" s="118" t="s">
        <v>269</v>
      </c>
      <c r="AI85" s="118"/>
      <c r="AJ85" s="118"/>
      <c r="AK85" s="118"/>
      <c r="AL85" s="118"/>
      <c r="AM85" s="118"/>
      <c r="AN85" s="118"/>
      <c r="AO85" s="118"/>
      <c r="AP85" s="118"/>
      <c r="AQ85" s="119"/>
      <c r="AR85" s="120"/>
      <c r="AS85" s="120"/>
      <c r="AT85" s="120"/>
      <c r="AU85" s="120"/>
      <c r="AV85" s="120"/>
      <c r="AW85" s="121"/>
      <c r="AX85" s="112">
        <v>309700</v>
      </c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4"/>
      <c r="BN85" s="16"/>
      <c r="BO85" s="16"/>
      <c r="BP85" s="112">
        <v>658596.51</v>
      </c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4"/>
      <c r="CF85" s="16"/>
      <c r="CG85" s="16"/>
      <c r="CH85" s="16"/>
      <c r="CI85" s="16"/>
      <c r="CJ85" s="112">
        <f>AX85-BP85</f>
        <v>-348896.51</v>
      </c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30"/>
    </row>
    <row r="86" spans="1:104" ht="19.5" customHeight="1">
      <c r="A86" s="128" t="s">
        <v>100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5"/>
      <c r="AC86" s="15"/>
      <c r="AD86" s="15" t="s">
        <v>27</v>
      </c>
      <c r="AE86" s="123" t="s">
        <v>27</v>
      </c>
      <c r="AF86" s="124"/>
      <c r="AG86" s="125"/>
      <c r="AH86" s="122" t="s">
        <v>101</v>
      </c>
      <c r="AI86" s="122"/>
      <c r="AJ86" s="122"/>
      <c r="AK86" s="122"/>
      <c r="AL86" s="122"/>
      <c r="AM86" s="122"/>
      <c r="AN86" s="122"/>
      <c r="AO86" s="122"/>
      <c r="AP86" s="122"/>
      <c r="AQ86" s="123"/>
      <c r="AR86" s="124"/>
      <c r="AS86" s="124"/>
      <c r="AT86" s="124"/>
      <c r="AU86" s="124"/>
      <c r="AV86" s="124"/>
      <c r="AW86" s="125"/>
      <c r="AX86" s="115">
        <f>AX87+AX101</f>
        <v>10942100</v>
      </c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7"/>
      <c r="BN86" s="18"/>
      <c r="BO86" s="18"/>
      <c r="BP86" s="115">
        <f>BP87+BP101</f>
        <v>2180100</v>
      </c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7"/>
      <c r="CF86" s="18"/>
      <c r="CG86" s="18"/>
      <c r="CH86" s="18"/>
      <c r="CI86" s="18"/>
      <c r="CJ86" s="115">
        <f>AX86-BP86</f>
        <v>8762000</v>
      </c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31"/>
    </row>
    <row r="87" spans="1:104" ht="39.75" customHeight="1">
      <c r="A87" s="126" t="s">
        <v>102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5"/>
      <c r="AC87" s="15"/>
      <c r="AD87" s="15" t="s">
        <v>27</v>
      </c>
      <c r="AE87" s="119" t="s">
        <v>27</v>
      </c>
      <c r="AF87" s="120"/>
      <c r="AG87" s="121"/>
      <c r="AH87" s="118" t="s">
        <v>103</v>
      </c>
      <c r="AI87" s="118"/>
      <c r="AJ87" s="118"/>
      <c r="AK87" s="118"/>
      <c r="AL87" s="118"/>
      <c r="AM87" s="118"/>
      <c r="AN87" s="118"/>
      <c r="AO87" s="118"/>
      <c r="AP87" s="118"/>
      <c r="AQ87" s="119"/>
      <c r="AR87" s="120"/>
      <c r="AS87" s="120"/>
      <c r="AT87" s="120"/>
      <c r="AU87" s="120"/>
      <c r="AV87" s="120"/>
      <c r="AW87" s="121"/>
      <c r="AX87" s="112">
        <f>AX88+AX91+AX96</f>
        <v>10867100</v>
      </c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4"/>
      <c r="BN87" s="16"/>
      <c r="BO87" s="16"/>
      <c r="BP87" s="112">
        <f>BP88+BP91+BP96</f>
        <v>2105100</v>
      </c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4"/>
      <c r="CF87" s="16"/>
      <c r="CG87" s="16"/>
      <c r="CH87" s="16"/>
      <c r="CI87" s="16"/>
      <c r="CJ87" s="112">
        <f>AX87-BP87</f>
        <v>8762000</v>
      </c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30"/>
    </row>
    <row r="88" spans="1:104" ht="40.5" customHeight="1">
      <c r="A88" s="126" t="s">
        <v>104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5"/>
      <c r="AC88" s="15"/>
      <c r="AD88" s="15" t="s">
        <v>27</v>
      </c>
      <c r="AE88" s="119" t="s">
        <v>27</v>
      </c>
      <c r="AF88" s="120"/>
      <c r="AG88" s="121"/>
      <c r="AH88" s="118" t="s">
        <v>105</v>
      </c>
      <c r="AI88" s="118"/>
      <c r="AJ88" s="118"/>
      <c r="AK88" s="118"/>
      <c r="AL88" s="118"/>
      <c r="AM88" s="118"/>
      <c r="AN88" s="118"/>
      <c r="AO88" s="118"/>
      <c r="AP88" s="118"/>
      <c r="AQ88" s="119"/>
      <c r="AR88" s="120"/>
      <c r="AS88" s="120"/>
      <c r="AT88" s="120"/>
      <c r="AU88" s="120"/>
      <c r="AV88" s="120"/>
      <c r="AW88" s="121"/>
      <c r="AX88" s="112">
        <f>AX89</f>
        <v>5906400</v>
      </c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4"/>
      <c r="BN88" s="16"/>
      <c r="BO88" s="16"/>
      <c r="BP88" s="112">
        <f>BP89</f>
        <v>1968800</v>
      </c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4"/>
      <c r="CF88" s="16"/>
      <c r="CG88" s="16"/>
      <c r="CH88" s="16"/>
      <c r="CI88" s="16"/>
      <c r="CJ88" s="112">
        <f>AX88-BP88</f>
        <v>3937600</v>
      </c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30"/>
    </row>
    <row r="89" spans="1:104" ht="26.25" customHeight="1">
      <c r="A89" s="126" t="s">
        <v>106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5"/>
      <c r="AC89" s="15"/>
      <c r="AD89" s="15" t="s">
        <v>27</v>
      </c>
      <c r="AE89" s="119" t="s">
        <v>27</v>
      </c>
      <c r="AF89" s="120"/>
      <c r="AG89" s="121"/>
      <c r="AH89" s="118" t="s">
        <v>107</v>
      </c>
      <c r="AI89" s="118"/>
      <c r="AJ89" s="118"/>
      <c r="AK89" s="118"/>
      <c r="AL89" s="118"/>
      <c r="AM89" s="118"/>
      <c r="AN89" s="118"/>
      <c r="AO89" s="118"/>
      <c r="AP89" s="118"/>
      <c r="AQ89" s="119"/>
      <c r="AR89" s="120"/>
      <c r="AS89" s="120"/>
      <c r="AT89" s="120"/>
      <c r="AU89" s="120"/>
      <c r="AV89" s="120"/>
      <c r="AW89" s="121"/>
      <c r="AX89" s="112">
        <f>AX90</f>
        <v>5906400</v>
      </c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4"/>
      <c r="BN89" s="16"/>
      <c r="BO89" s="16"/>
      <c r="BP89" s="112">
        <f>BP90</f>
        <v>1968800</v>
      </c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4"/>
      <c r="CF89" s="16"/>
      <c r="CG89" s="16"/>
      <c r="CH89" s="16"/>
      <c r="CI89" s="16"/>
      <c r="CJ89" s="112">
        <f>CJ90</f>
        <v>3937600</v>
      </c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30"/>
    </row>
    <row r="90" spans="1:104" ht="44.25" customHeight="1">
      <c r="A90" s="126" t="s">
        <v>108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5"/>
      <c r="AC90" s="15"/>
      <c r="AD90" s="15" t="s">
        <v>27</v>
      </c>
      <c r="AE90" s="119" t="s">
        <v>27</v>
      </c>
      <c r="AF90" s="120"/>
      <c r="AG90" s="121"/>
      <c r="AH90" s="118" t="s">
        <v>109</v>
      </c>
      <c r="AI90" s="118"/>
      <c r="AJ90" s="118"/>
      <c r="AK90" s="118"/>
      <c r="AL90" s="118"/>
      <c r="AM90" s="118"/>
      <c r="AN90" s="118"/>
      <c r="AO90" s="118"/>
      <c r="AP90" s="118"/>
      <c r="AQ90" s="119"/>
      <c r="AR90" s="120"/>
      <c r="AS90" s="120"/>
      <c r="AT90" s="120"/>
      <c r="AU90" s="120"/>
      <c r="AV90" s="120"/>
      <c r="AW90" s="121"/>
      <c r="AX90" s="112">
        <v>5906400</v>
      </c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4"/>
      <c r="BN90" s="16"/>
      <c r="BO90" s="16"/>
      <c r="BP90" s="112">
        <v>1968800</v>
      </c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4"/>
      <c r="CF90" s="16"/>
      <c r="CG90" s="16"/>
      <c r="CH90" s="16"/>
      <c r="CI90" s="16"/>
      <c r="CJ90" s="112">
        <f>AX90-BP90</f>
        <v>3937600</v>
      </c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30"/>
    </row>
    <row r="91" spans="1:104" ht="39.75" customHeight="1">
      <c r="A91" s="126" t="s">
        <v>110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5"/>
      <c r="AC91" s="15"/>
      <c r="AD91" s="15" t="s">
        <v>27</v>
      </c>
      <c r="AE91" s="119" t="s">
        <v>27</v>
      </c>
      <c r="AF91" s="120"/>
      <c r="AG91" s="121"/>
      <c r="AH91" s="118" t="s">
        <v>111</v>
      </c>
      <c r="AI91" s="118"/>
      <c r="AJ91" s="118"/>
      <c r="AK91" s="118"/>
      <c r="AL91" s="118"/>
      <c r="AM91" s="118"/>
      <c r="AN91" s="118"/>
      <c r="AO91" s="118"/>
      <c r="AP91" s="118"/>
      <c r="AQ91" s="119"/>
      <c r="AR91" s="120"/>
      <c r="AS91" s="120"/>
      <c r="AT91" s="120"/>
      <c r="AU91" s="120"/>
      <c r="AV91" s="120"/>
      <c r="AW91" s="121"/>
      <c r="AX91" s="112">
        <f>AX92+AX94</f>
        <v>136300</v>
      </c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4"/>
      <c r="BN91" s="16"/>
      <c r="BO91" s="16"/>
      <c r="BP91" s="112">
        <f>BP92+BP94</f>
        <v>136300</v>
      </c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4"/>
      <c r="CF91" s="16"/>
      <c r="CG91" s="16"/>
      <c r="CH91" s="16"/>
      <c r="CI91" s="16"/>
      <c r="CJ91" s="112">
        <f>AX91-BP91</f>
        <v>0</v>
      </c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30"/>
    </row>
    <row r="92" spans="1:104" ht="51" customHeight="1">
      <c r="A92" s="126" t="s">
        <v>112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5"/>
      <c r="AC92" s="15"/>
      <c r="AD92" s="15" t="s">
        <v>27</v>
      </c>
      <c r="AE92" s="119" t="s">
        <v>27</v>
      </c>
      <c r="AF92" s="120"/>
      <c r="AG92" s="121"/>
      <c r="AH92" s="118" t="s">
        <v>113</v>
      </c>
      <c r="AI92" s="118"/>
      <c r="AJ92" s="118"/>
      <c r="AK92" s="118"/>
      <c r="AL92" s="118"/>
      <c r="AM92" s="118"/>
      <c r="AN92" s="118"/>
      <c r="AO92" s="118"/>
      <c r="AP92" s="118"/>
      <c r="AQ92" s="119"/>
      <c r="AR92" s="120"/>
      <c r="AS92" s="120"/>
      <c r="AT92" s="120"/>
      <c r="AU92" s="120"/>
      <c r="AV92" s="120"/>
      <c r="AW92" s="121"/>
      <c r="AX92" s="112">
        <f>AX93</f>
        <v>136100</v>
      </c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4"/>
      <c r="BN92" s="16"/>
      <c r="BO92" s="16"/>
      <c r="BP92" s="112">
        <f>BP93</f>
        <v>136100</v>
      </c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4"/>
      <c r="CF92" s="16"/>
      <c r="CG92" s="16"/>
      <c r="CH92" s="16"/>
      <c r="CI92" s="16"/>
      <c r="CJ92" s="112">
        <f>CJ93</f>
        <v>0</v>
      </c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30"/>
    </row>
    <row r="93" spans="1:104" ht="51.75" customHeight="1">
      <c r="A93" s="126" t="s">
        <v>114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5"/>
      <c r="AC93" s="15"/>
      <c r="AD93" s="15" t="s">
        <v>27</v>
      </c>
      <c r="AE93" s="119" t="s">
        <v>27</v>
      </c>
      <c r="AF93" s="120"/>
      <c r="AG93" s="121"/>
      <c r="AH93" s="118" t="s">
        <v>115</v>
      </c>
      <c r="AI93" s="118"/>
      <c r="AJ93" s="118"/>
      <c r="AK93" s="118"/>
      <c r="AL93" s="118"/>
      <c r="AM93" s="118"/>
      <c r="AN93" s="118"/>
      <c r="AO93" s="118"/>
      <c r="AP93" s="118"/>
      <c r="AQ93" s="119"/>
      <c r="AR93" s="120"/>
      <c r="AS93" s="120"/>
      <c r="AT93" s="120"/>
      <c r="AU93" s="120"/>
      <c r="AV93" s="120"/>
      <c r="AW93" s="121"/>
      <c r="AX93" s="112">
        <v>136100</v>
      </c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4"/>
      <c r="BN93" s="16"/>
      <c r="BO93" s="16"/>
      <c r="BP93" s="112">
        <v>136100</v>
      </c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4"/>
      <c r="CF93" s="16"/>
      <c r="CG93" s="16"/>
      <c r="CH93" s="16"/>
      <c r="CI93" s="16"/>
      <c r="CJ93" s="112">
        <f>AX93-BP93</f>
        <v>0</v>
      </c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30"/>
    </row>
    <row r="94" spans="1:104" ht="51.75" customHeight="1">
      <c r="A94" s="126" t="s">
        <v>281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5"/>
      <c r="AC94" s="15"/>
      <c r="AD94" s="15" t="s">
        <v>27</v>
      </c>
      <c r="AE94" s="119" t="s">
        <v>27</v>
      </c>
      <c r="AF94" s="120"/>
      <c r="AG94" s="121"/>
      <c r="AH94" s="118" t="s">
        <v>279</v>
      </c>
      <c r="AI94" s="118"/>
      <c r="AJ94" s="118"/>
      <c r="AK94" s="118"/>
      <c r="AL94" s="118"/>
      <c r="AM94" s="118"/>
      <c r="AN94" s="118"/>
      <c r="AO94" s="118"/>
      <c r="AP94" s="118"/>
      <c r="AQ94" s="119"/>
      <c r="AR94" s="120"/>
      <c r="AS94" s="120"/>
      <c r="AT94" s="120"/>
      <c r="AU94" s="120"/>
      <c r="AV94" s="120"/>
      <c r="AW94" s="121"/>
      <c r="AX94" s="112">
        <f>AX95</f>
        <v>200</v>
      </c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4"/>
      <c r="BN94" s="16"/>
      <c r="BO94" s="16"/>
      <c r="BP94" s="112">
        <f>BP95</f>
        <v>200</v>
      </c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4"/>
      <c r="CF94" s="16"/>
      <c r="CG94" s="16"/>
      <c r="CH94" s="16"/>
      <c r="CI94" s="16"/>
      <c r="CJ94" s="112">
        <f>CJ95</f>
        <v>0</v>
      </c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30"/>
    </row>
    <row r="95" spans="1:104" ht="45" customHeight="1">
      <c r="A95" s="126" t="s">
        <v>282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5"/>
      <c r="AC95" s="15"/>
      <c r="AD95" s="15" t="s">
        <v>27</v>
      </c>
      <c r="AE95" s="119" t="s">
        <v>27</v>
      </c>
      <c r="AF95" s="120"/>
      <c r="AG95" s="121"/>
      <c r="AH95" s="118" t="s">
        <v>280</v>
      </c>
      <c r="AI95" s="118"/>
      <c r="AJ95" s="118"/>
      <c r="AK95" s="118"/>
      <c r="AL95" s="118"/>
      <c r="AM95" s="118"/>
      <c r="AN95" s="118"/>
      <c r="AO95" s="118"/>
      <c r="AP95" s="118"/>
      <c r="AQ95" s="119"/>
      <c r="AR95" s="120"/>
      <c r="AS95" s="120"/>
      <c r="AT95" s="120"/>
      <c r="AU95" s="120"/>
      <c r="AV95" s="120"/>
      <c r="AW95" s="121"/>
      <c r="AX95" s="112">
        <v>200</v>
      </c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4"/>
      <c r="BN95" s="16"/>
      <c r="BO95" s="16"/>
      <c r="BP95" s="112">
        <v>200</v>
      </c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4"/>
      <c r="CF95" s="16"/>
      <c r="CG95" s="16"/>
      <c r="CH95" s="16"/>
      <c r="CI95" s="16"/>
      <c r="CJ95" s="112">
        <f>AX95-BP95</f>
        <v>0</v>
      </c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30"/>
    </row>
    <row r="96" spans="1:104" ht="18" customHeight="1">
      <c r="A96" s="126" t="s">
        <v>116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5"/>
      <c r="AC96" s="15"/>
      <c r="AD96" s="15" t="s">
        <v>27</v>
      </c>
      <c r="AE96" s="119" t="s">
        <v>27</v>
      </c>
      <c r="AF96" s="120"/>
      <c r="AG96" s="121"/>
      <c r="AH96" s="118" t="s">
        <v>117</v>
      </c>
      <c r="AI96" s="118"/>
      <c r="AJ96" s="118"/>
      <c r="AK96" s="118"/>
      <c r="AL96" s="118"/>
      <c r="AM96" s="118"/>
      <c r="AN96" s="118"/>
      <c r="AO96" s="118"/>
      <c r="AP96" s="118"/>
      <c r="AQ96" s="119"/>
      <c r="AR96" s="120"/>
      <c r="AS96" s="120"/>
      <c r="AT96" s="120"/>
      <c r="AU96" s="120"/>
      <c r="AV96" s="120"/>
      <c r="AW96" s="121"/>
      <c r="AX96" s="112">
        <f>AX97+AX99</f>
        <v>4824400</v>
      </c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4"/>
      <c r="BN96" s="16"/>
      <c r="BO96" s="16"/>
      <c r="BP96" s="112">
        <f>+BP97+BP98+BP99</f>
        <v>0</v>
      </c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4"/>
      <c r="CF96" s="16"/>
      <c r="CG96" s="16"/>
      <c r="CH96" s="16"/>
      <c r="CI96" s="16"/>
      <c r="CJ96" s="112">
        <f>AX96-BP96</f>
        <v>4824400</v>
      </c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30"/>
    </row>
    <row r="97" spans="1:104" ht="93.75" customHeight="1">
      <c r="A97" s="126" t="s">
        <v>441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5"/>
      <c r="AC97" s="15"/>
      <c r="AD97" s="15" t="s">
        <v>27</v>
      </c>
      <c r="AE97" s="119" t="s">
        <v>27</v>
      </c>
      <c r="AF97" s="120"/>
      <c r="AG97" s="121"/>
      <c r="AH97" s="118" t="s">
        <v>118</v>
      </c>
      <c r="AI97" s="118"/>
      <c r="AJ97" s="118"/>
      <c r="AK97" s="118"/>
      <c r="AL97" s="118"/>
      <c r="AM97" s="118"/>
      <c r="AN97" s="118"/>
      <c r="AO97" s="118"/>
      <c r="AP97" s="118"/>
      <c r="AQ97" s="119"/>
      <c r="AR97" s="120"/>
      <c r="AS97" s="120"/>
      <c r="AT97" s="120"/>
      <c r="AU97" s="120"/>
      <c r="AV97" s="120"/>
      <c r="AW97" s="121"/>
      <c r="AX97" s="112">
        <f>AX98</f>
        <v>49700</v>
      </c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4"/>
      <c r="BN97" s="16"/>
      <c r="BO97" s="16"/>
      <c r="BP97" s="112">
        <f>BP98</f>
        <v>0</v>
      </c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4"/>
      <c r="CF97" s="16"/>
      <c r="CG97" s="16"/>
      <c r="CH97" s="16"/>
      <c r="CI97" s="16"/>
      <c r="CJ97" s="112">
        <f>CJ98</f>
        <v>49700</v>
      </c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30"/>
    </row>
    <row r="98" spans="1:104" ht="84.75" customHeight="1">
      <c r="A98" s="126" t="s">
        <v>119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5"/>
      <c r="AC98" s="15"/>
      <c r="AD98" s="15" t="s">
        <v>27</v>
      </c>
      <c r="AE98" s="119" t="s">
        <v>27</v>
      </c>
      <c r="AF98" s="120"/>
      <c r="AG98" s="121"/>
      <c r="AH98" s="118" t="s">
        <v>120</v>
      </c>
      <c r="AI98" s="118"/>
      <c r="AJ98" s="118"/>
      <c r="AK98" s="118"/>
      <c r="AL98" s="118"/>
      <c r="AM98" s="118"/>
      <c r="AN98" s="118"/>
      <c r="AO98" s="118"/>
      <c r="AP98" s="118"/>
      <c r="AQ98" s="119"/>
      <c r="AR98" s="120"/>
      <c r="AS98" s="120"/>
      <c r="AT98" s="120"/>
      <c r="AU98" s="120"/>
      <c r="AV98" s="120"/>
      <c r="AW98" s="121"/>
      <c r="AX98" s="112">
        <v>49700</v>
      </c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4"/>
      <c r="BN98" s="16"/>
      <c r="BO98" s="16"/>
      <c r="BP98" s="112">
        <v>0</v>
      </c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4"/>
      <c r="CF98" s="16"/>
      <c r="CG98" s="16"/>
      <c r="CH98" s="16"/>
      <c r="CI98" s="16"/>
      <c r="CJ98" s="112">
        <f>AX98-BP98</f>
        <v>49700</v>
      </c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30"/>
    </row>
    <row r="99" spans="1:104" ht="29.25" customHeight="1">
      <c r="A99" s="126" t="s">
        <v>121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5"/>
      <c r="AC99" s="15"/>
      <c r="AD99" s="15" t="s">
        <v>27</v>
      </c>
      <c r="AE99" s="119" t="s">
        <v>27</v>
      </c>
      <c r="AF99" s="120"/>
      <c r="AG99" s="121"/>
      <c r="AH99" s="118" t="s">
        <v>122</v>
      </c>
      <c r="AI99" s="118"/>
      <c r="AJ99" s="118"/>
      <c r="AK99" s="118"/>
      <c r="AL99" s="118"/>
      <c r="AM99" s="118"/>
      <c r="AN99" s="118"/>
      <c r="AO99" s="118"/>
      <c r="AP99" s="118"/>
      <c r="AQ99" s="119"/>
      <c r="AR99" s="120"/>
      <c r="AS99" s="120"/>
      <c r="AT99" s="120"/>
      <c r="AU99" s="120"/>
      <c r="AV99" s="120"/>
      <c r="AW99" s="121"/>
      <c r="AX99" s="112">
        <f>AX100</f>
        <v>4774700</v>
      </c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4"/>
      <c r="BN99" s="16"/>
      <c r="BO99" s="16"/>
      <c r="BP99" s="112">
        <f>BP100</f>
        <v>0</v>
      </c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4"/>
      <c r="CF99" s="16"/>
      <c r="CG99" s="16"/>
      <c r="CH99" s="16"/>
      <c r="CI99" s="16"/>
      <c r="CJ99" s="112">
        <f>CJ100</f>
        <v>4774700</v>
      </c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30"/>
    </row>
    <row r="100" spans="1:104" ht="37.5" customHeight="1">
      <c r="A100" s="126" t="s">
        <v>123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5"/>
      <c r="AC100" s="15"/>
      <c r="AD100" s="15" t="s">
        <v>27</v>
      </c>
      <c r="AE100" s="119" t="s">
        <v>27</v>
      </c>
      <c r="AF100" s="120"/>
      <c r="AG100" s="121"/>
      <c r="AH100" s="118" t="s">
        <v>124</v>
      </c>
      <c r="AI100" s="118"/>
      <c r="AJ100" s="118"/>
      <c r="AK100" s="118"/>
      <c r="AL100" s="118"/>
      <c r="AM100" s="118"/>
      <c r="AN100" s="118"/>
      <c r="AO100" s="118"/>
      <c r="AP100" s="118"/>
      <c r="AQ100" s="119"/>
      <c r="AR100" s="120"/>
      <c r="AS100" s="120"/>
      <c r="AT100" s="120"/>
      <c r="AU100" s="120"/>
      <c r="AV100" s="120"/>
      <c r="AW100" s="121"/>
      <c r="AX100" s="112">
        <v>4774700</v>
      </c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4"/>
      <c r="BN100" s="16"/>
      <c r="BO100" s="16"/>
      <c r="BP100" s="112">
        <v>0</v>
      </c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4"/>
      <c r="CF100" s="16"/>
      <c r="CG100" s="16"/>
      <c r="CH100" s="16"/>
      <c r="CI100" s="16"/>
      <c r="CJ100" s="112">
        <f>AX100-BP100</f>
        <v>4774700</v>
      </c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30"/>
    </row>
    <row r="101" spans="1:104" ht="32.25" customHeight="1">
      <c r="A101" s="128" t="s">
        <v>125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5"/>
      <c r="AC101" s="15"/>
      <c r="AD101" s="15" t="s">
        <v>27</v>
      </c>
      <c r="AE101" s="123" t="s">
        <v>27</v>
      </c>
      <c r="AF101" s="124"/>
      <c r="AG101" s="125"/>
      <c r="AH101" s="122" t="s">
        <v>126</v>
      </c>
      <c r="AI101" s="122"/>
      <c r="AJ101" s="122"/>
      <c r="AK101" s="122"/>
      <c r="AL101" s="122"/>
      <c r="AM101" s="122"/>
      <c r="AN101" s="122"/>
      <c r="AO101" s="122"/>
      <c r="AP101" s="122"/>
      <c r="AQ101" s="123"/>
      <c r="AR101" s="124"/>
      <c r="AS101" s="124"/>
      <c r="AT101" s="124"/>
      <c r="AU101" s="124"/>
      <c r="AV101" s="124"/>
      <c r="AW101" s="125"/>
      <c r="AX101" s="115">
        <f>AX102</f>
        <v>75000</v>
      </c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7"/>
      <c r="BN101" s="18"/>
      <c r="BO101" s="18"/>
      <c r="BP101" s="115">
        <f>BP102</f>
        <v>75000</v>
      </c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7"/>
      <c r="CF101" s="18"/>
      <c r="CG101" s="18"/>
      <c r="CH101" s="18"/>
      <c r="CI101" s="18"/>
      <c r="CJ101" s="115">
        <f>CJ102</f>
        <v>0</v>
      </c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31"/>
    </row>
    <row r="102" spans="1:104" ht="31.5" customHeight="1">
      <c r="A102" s="126" t="s">
        <v>127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5"/>
      <c r="AC102" s="15"/>
      <c r="AD102" s="15" t="s">
        <v>27</v>
      </c>
      <c r="AE102" s="119" t="s">
        <v>27</v>
      </c>
      <c r="AF102" s="120"/>
      <c r="AG102" s="121"/>
      <c r="AH102" s="118" t="s">
        <v>128</v>
      </c>
      <c r="AI102" s="118"/>
      <c r="AJ102" s="118"/>
      <c r="AK102" s="118"/>
      <c r="AL102" s="118"/>
      <c r="AM102" s="118"/>
      <c r="AN102" s="118"/>
      <c r="AO102" s="118"/>
      <c r="AP102" s="118"/>
      <c r="AQ102" s="119"/>
      <c r="AR102" s="120"/>
      <c r="AS102" s="120"/>
      <c r="AT102" s="120"/>
      <c r="AU102" s="120"/>
      <c r="AV102" s="120"/>
      <c r="AW102" s="121"/>
      <c r="AX102" s="112">
        <v>75000</v>
      </c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4"/>
      <c r="BN102" s="16"/>
      <c r="BO102" s="16"/>
      <c r="BP102" s="112">
        <v>75000</v>
      </c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4"/>
      <c r="CF102" s="16"/>
      <c r="CG102" s="16"/>
      <c r="CH102" s="16"/>
      <c r="CI102" s="16"/>
      <c r="CJ102" s="112">
        <f>AX102-BP102</f>
        <v>0</v>
      </c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30"/>
    </row>
  </sheetData>
  <sheetProtection/>
  <mergeCells count="574">
    <mergeCell ref="A52:AA52"/>
    <mergeCell ref="AE52:AG52"/>
    <mergeCell ref="CJ53:CZ53"/>
    <mergeCell ref="A56:AA56"/>
    <mergeCell ref="AE56:AG56"/>
    <mergeCell ref="AH56:AW56"/>
    <mergeCell ref="AX56:BM56"/>
    <mergeCell ref="BP56:CE56"/>
    <mergeCell ref="CJ56:CZ56"/>
    <mergeCell ref="AX53:BM53"/>
    <mergeCell ref="A39:AA39"/>
    <mergeCell ref="AB39:AG39"/>
    <mergeCell ref="CJ36:CZ36"/>
    <mergeCell ref="BP43:CE43"/>
    <mergeCell ref="CJ43:CZ43"/>
    <mergeCell ref="CJ40:CZ40"/>
    <mergeCell ref="BP40:CE40"/>
    <mergeCell ref="BP42:CE42"/>
    <mergeCell ref="CG39:CI39"/>
    <mergeCell ref="CJ39:CZ39"/>
    <mergeCell ref="A43:AA43"/>
    <mergeCell ref="AB43:AG43"/>
    <mergeCell ref="AH43:AW43"/>
    <mergeCell ref="AX43:BM43"/>
    <mergeCell ref="A36:AA36"/>
    <mergeCell ref="AB36:AG36"/>
    <mergeCell ref="AH36:AW36"/>
    <mergeCell ref="AX36:BM36"/>
    <mergeCell ref="CJ37:CZ37"/>
    <mergeCell ref="BP39:CF39"/>
    <mergeCell ref="AH52:AW52"/>
    <mergeCell ref="AX52:BM52"/>
    <mergeCell ref="BP52:CE52"/>
    <mergeCell ref="CJ52:CZ52"/>
    <mergeCell ref="AH39:AW39"/>
    <mergeCell ref="AX39:BO39"/>
    <mergeCell ref="CJ38:CZ38"/>
    <mergeCell ref="BP37:CF37"/>
    <mergeCell ref="CG38:CI38"/>
    <mergeCell ref="AB37:AG37"/>
    <mergeCell ref="AH37:AW37"/>
    <mergeCell ref="AX37:BO37"/>
    <mergeCell ref="CG37:CI37"/>
    <mergeCell ref="A25:AA25"/>
    <mergeCell ref="AB25:AG25"/>
    <mergeCell ref="A31:AA31"/>
    <mergeCell ref="BP38:CF38"/>
    <mergeCell ref="AH25:AW25"/>
    <mergeCell ref="AX25:BM25"/>
    <mergeCell ref="AB26:AG26"/>
    <mergeCell ref="AH26:AW26"/>
    <mergeCell ref="AX26:BM26"/>
    <mergeCell ref="BP26:CE26"/>
    <mergeCell ref="BP36:CE36"/>
    <mergeCell ref="AX17:BO17"/>
    <mergeCell ref="AH23:AW23"/>
    <mergeCell ref="BP18:CF18"/>
    <mergeCell ref="AH27:AW27"/>
    <mergeCell ref="AX27:BO27"/>
    <mergeCell ref="BP25:CE25"/>
    <mergeCell ref="AX33:BM33"/>
    <mergeCell ref="BP33:CE33"/>
    <mergeCell ref="AH34:AW34"/>
    <mergeCell ref="AX35:BM35"/>
    <mergeCell ref="AB29:AG29"/>
    <mergeCell ref="AX29:BO29"/>
    <mergeCell ref="BP29:CF29"/>
    <mergeCell ref="AB31:AG31"/>
    <mergeCell ref="AH31:AW31"/>
    <mergeCell ref="AX31:BO31"/>
    <mergeCell ref="BP31:CF31"/>
    <mergeCell ref="AH29:AW29"/>
    <mergeCell ref="AX30:BO30"/>
    <mergeCell ref="BP30:CF30"/>
    <mergeCell ref="BP12:CI13"/>
    <mergeCell ref="AX14:BO14"/>
    <mergeCell ref="BP20:CE20"/>
    <mergeCell ref="CG14:CI14"/>
    <mergeCell ref="CG18:CI18"/>
    <mergeCell ref="BP14:CF14"/>
    <mergeCell ref="BP15:CF15"/>
    <mergeCell ref="AX15:BO15"/>
    <mergeCell ref="AX20:BM20"/>
    <mergeCell ref="AX16:BO16"/>
    <mergeCell ref="AB21:AG21"/>
    <mergeCell ref="AB19:AG19"/>
    <mergeCell ref="AB22:AG22"/>
    <mergeCell ref="AH22:AW22"/>
    <mergeCell ref="AB20:AG20"/>
    <mergeCell ref="AH21:AW21"/>
    <mergeCell ref="CJ6:CZ6"/>
    <mergeCell ref="AH14:AW14"/>
    <mergeCell ref="A11:CZ11"/>
    <mergeCell ref="AH12:AW13"/>
    <mergeCell ref="CJ12:CZ13"/>
    <mergeCell ref="AX12:BO13"/>
    <mergeCell ref="AB14:AG14"/>
    <mergeCell ref="CJ10:CZ10"/>
    <mergeCell ref="BP8:BZ8"/>
    <mergeCell ref="CJ14:CZ14"/>
    <mergeCell ref="CJ7:CZ7"/>
    <mergeCell ref="CJ9:CZ9"/>
    <mergeCell ref="CJ8:CZ8"/>
    <mergeCell ref="AB1:AD1"/>
    <mergeCell ref="AA3:BJ3"/>
    <mergeCell ref="CJ4:CZ4"/>
    <mergeCell ref="AX1:CZ1"/>
    <mergeCell ref="CJ3:CZ3"/>
    <mergeCell ref="CJ5:CZ5"/>
    <mergeCell ref="BP7:BZ7"/>
    <mergeCell ref="BT5:BZ5"/>
    <mergeCell ref="BP6:BZ6"/>
    <mergeCell ref="AH5:AV5"/>
    <mergeCell ref="B9:AA9"/>
    <mergeCell ref="B7:U7"/>
    <mergeCell ref="AA7:BI7"/>
    <mergeCell ref="AB12:AG13"/>
    <mergeCell ref="AL8:BI8"/>
    <mergeCell ref="B10:AA10"/>
    <mergeCell ref="AH15:AW15"/>
    <mergeCell ref="A14:AA14"/>
    <mergeCell ref="A12:AA13"/>
    <mergeCell ref="AH16:AW16"/>
    <mergeCell ref="AB15:AG15"/>
    <mergeCell ref="AH18:AW18"/>
    <mergeCell ref="AB18:AG18"/>
    <mergeCell ref="AB16:AG16"/>
    <mergeCell ref="AH17:AW17"/>
    <mergeCell ref="AB17:AG17"/>
    <mergeCell ref="A27:AA27"/>
    <mergeCell ref="A22:AA22"/>
    <mergeCell ref="A19:AA19"/>
    <mergeCell ref="A15:AA15"/>
    <mergeCell ref="A18:AA18"/>
    <mergeCell ref="A17:AA17"/>
    <mergeCell ref="A20:AA20"/>
    <mergeCell ref="A21:AA21"/>
    <mergeCell ref="A16:AA16"/>
    <mergeCell ref="A26:AA26"/>
    <mergeCell ref="AB27:AG27"/>
    <mergeCell ref="A65:AA65"/>
    <mergeCell ref="AE65:AG65"/>
    <mergeCell ref="A23:AA23"/>
    <mergeCell ref="A24:AA24"/>
    <mergeCell ref="AB24:AG24"/>
    <mergeCell ref="AB23:AG23"/>
    <mergeCell ref="A34:AA34"/>
    <mergeCell ref="AB34:AG34"/>
    <mergeCell ref="A35:AA35"/>
    <mergeCell ref="BP16:CF16"/>
    <mergeCell ref="AX24:BM24"/>
    <mergeCell ref="BP24:CE24"/>
    <mergeCell ref="AX22:BM22"/>
    <mergeCell ref="AX23:BM23"/>
    <mergeCell ref="AX21:BM21"/>
    <mergeCell ref="BP22:CE22"/>
    <mergeCell ref="BP21:CE21"/>
    <mergeCell ref="AX18:BO18"/>
    <mergeCell ref="BP17:CF17"/>
    <mergeCell ref="AH20:AW20"/>
    <mergeCell ref="AH19:AW19"/>
    <mergeCell ref="AH24:AW24"/>
    <mergeCell ref="CJ27:CZ27"/>
    <mergeCell ref="CG27:CI27"/>
    <mergeCell ref="CG19:CI19"/>
    <mergeCell ref="CJ26:CZ26"/>
    <mergeCell ref="BP23:CE23"/>
    <mergeCell ref="BP19:CF19"/>
    <mergeCell ref="CJ20:CZ20"/>
    <mergeCell ref="AX28:BO28"/>
    <mergeCell ref="CJ18:CZ18"/>
    <mergeCell ref="CJ23:CZ23"/>
    <mergeCell ref="AX19:BO19"/>
    <mergeCell ref="BP28:CF28"/>
    <mergeCell ref="CJ24:CZ24"/>
    <mergeCell ref="CJ22:CZ22"/>
    <mergeCell ref="BP27:CF27"/>
    <mergeCell ref="CJ25:CZ25"/>
    <mergeCell ref="CJ15:CZ15"/>
    <mergeCell ref="CG15:CI15"/>
    <mergeCell ref="CJ21:CZ21"/>
    <mergeCell ref="CJ17:CZ17"/>
    <mergeCell ref="CJ19:CZ19"/>
    <mergeCell ref="CJ16:CZ16"/>
    <mergeCell ref="CG16:CI16"/>
    <mergeCell ref="CG17:CI17"/>
    <mergeCell ref="CG28:CI28"/>
    <mergeCell ref="CG30:CI30"/>
    <mergeCell ref="CG29:CI29"/>
    <mergeCell ref="CG31:CI31"/>
    <mergeCell ref="CJ29:CZ29"/>
    <mergeCell ref="CJ30:CZ30"/>
    <mergeCell ref="CJ31:CZ31"/>
    <mergeCell ref="CJ28:CZ28"/>
    <mergeCell ref="BP32:CE32"/>
    <mergeCell ref="A30:AA30"/>
    <mergeCell ref="AH30:AW30"/>
    <mergeCell ref="CJ32:CZ32"/>
    <mergeCell ref="CJ35:CZ35"/>
    <mergeCell ref="AB32:AG32"/>
    <mergeCell ref="AX32:BM32"/>
    <mergeCell ref="CJ34:CZ34"/>
    <mergeCell ref="BP34:CE34"/>
    <mergeCell ref="BP35:CE35"/>
    <mergeCell ref="AB35:AG35"/>
    <mergeCell ref="AH35:AW35"/>
    <mergeCell ref="CJ33:CZ33"/>
    <mergeCell ref="AX34:BM34"/>
    <mergeCell ref="AB28:AG28"/>
    <mergeCell ref="AH32:AW32"/>
    <mergeCell ref="A28:AA28"/>
    <mergeCell ref="A33:AA33"/>
    <mergeCell ref="AB33:AG33"/>
    <mergeCell ref="A32:AA32"/>
    <mergeCell ref="AH28:AW28"/>
    <mergeCell ref="A29:AA29"/>
    <mergeCell ref="AB30:AG30"/>
    <mergeCell ref="AH33:AW33"/>
    <mergeCell ref="AH40:AW40"/>
    <mergeCell ref="AX40:BM40"/>
    <mergeCell ref="A40:AA40"/>
    <mergeCell ref="AB40:AG40"/>
    <mergeCell ref="A38:AA38"/>
    <mergeCell ref="AB38:AG38"/>
    <mergeCell ref="AH38:AW38"/>
    <mergeCell ref="AX38:BO38"/>
    <mergeCell ref="A37:AA37"/>
    <mergeCell ref="AX44:BM44"/>
    <mergeCell ref="A41:AA41"/>
    <mergeCell ref="AB41:AG41"/>
    <mergeCell ref="AX41:BM41"/>
    <mergeCell ref="AX42:BM42"/>
    <mergeCell ref="A42:AA42"/>
    <mergeCell ref="AB42:AG42"/>
    <mergeCell ref="AH42:AW42"/>
    <mergeCell ref="AH41:AW41"/>
    <mergeCell ref="BP41:CE41"/>
    <mergeCell ref="CJ41:CZ41"/>
    <mergeCell ref="CJ42:CZ42"/>
    <mergeCell ref="CJ44:CZ44"/>
    <mergeCell ref="BP44:CE44"/>
    <mergeCell ref="CJ47:CZ47"/>
    <mergeCell ref="BP45:CE45"/>
    <mergeCell ref="BP47:CE47"/>
    <mergeCell ref="AX46:BM46"/>
    <mergeCell ref="CJ45:CZ45"/>
    <mergeCell ref="BP46:CE46"/>
    <mergeCell ref="CJ46:CZ46"/>
    <mergeCell ref="AX45:BM45"/>
    <mergeCell ref="A46:AA46"/>
    <mergeCell ref="AE46:AG46"/>
    <mergeCell ref="AH46:AW46"/>
    <mergeCell ref="A44:AA44"/>
    <mergeCell ref="AE44:AG44"/>
    <mergeCell ref="A45:AA45"/>
    <mergeCell ref="AE45:AG45"/>
    <mergeCell ref="AH45:AW45"/>
    <mergeCell ref="AH44:AW44"/>
    <mergeCell ref="AX48:BM48"/>
    <mergeCell ref="A47:AA47"/>
    <mergeCell ref="AE47:AG47"/>
    <mergeCell ref="AH47:AW47"/>
    <mergeCell ref="AX47:BM47"/>
    <mergeCell ref="A48:AA48"/>
    <mergeCell ref="AE48:AG48"/>
    <mergeCell ref="AH48:AW48"/>
    <mergeCell ref="A51:AA51"/>
    <mergeCell ref="AE51:AG51"/>
    <mergeCell ref="AH51:AW51"/>
    <mergeCell ref="AE49:AG49"/>
    <mergeCell ref="AH49:AW49"/>
    <mergeCell ref="AE50:AG50"/>
    <mergeCell ref="AH50:AW50"/>
    <mergeCell ref="A50:AA50"/>
    <mergeCell ref="A49:AA49"/>
    <mergeCell ref="BP54:CE54"/>
    <mergeCell ref="AX54:BM54"/>
    <mergeCell ref="AH54:AW54"/>
    <mergeCell ref="AH53:AW53"/>
    <mergeCell ref="BP53:CE53"/>
    <mergeCell ref="CJ48:CZ48"/>
    <mergeCell ref="BP48:CE48"/>
    <mergeCell ref="CJ50:CZ50"/>
    <mergeCell ref="CJ51:CZ51"/>
    <mergeCell ref="BP49:CE49"/>
    <mergeCell ref="BP50:CE50"/>
    <mergeCell ref="CJ49:CZ49"/>
    <mergeCell ref="BP51:CE51"/>
    <mergeCell ref="AX49:BM49"/>
    <mergeCell ref="AX50:BM50"/>
    <mergeCell ref="AX51:BM51"/>
    <mergeCell ref="CJ59:CZ59"/>
    <mergeCell ref="AE54:AG54"/>
    <mergeCell ref="BP57:CE57"/>
    <mergeCell ref="CJ58:CZ58"/>
    <mergeCell ref="AX57:BM57"/>
    <mergeCell ref="BP58:CE58"/>
    <mergeCell ref="CJ57:CZ57"/>
    <mergeCell ref="AX58:BM58"/>
    <mergeCell ref="CJ55:CZ55"/>
    <mergeCell ref="BP55:CE55"/>
    <mergeCell ref="CJ54:CZ54"/>
    <mergeCell ref="AH58:AW58"/>
    <mergeCell ref="A58:AA58"/>
    <mergeCell ref="AE58:AG58"/>
    <mergeCell ref="A55:AA55"/>
    <mergeCell ref="AE55:AG55"/>
    <mergeCell ref="A57:AA57"/>
    <mergeCell ref="AE57:AG57"/>
    <mergeCell ref="AH57:AW57"/>
    <mergeCell ref="AH55:AW55"/>
    <mergeCell ref="BP59:CE59"/>
    <mergeCell ref="A60:AA60"/>
    <mergeCell ref="AE60:AG60"/>
    <mergeCell ref="AH60:AW60"/>
    <mergeCell ref="AX60:BM60"/>
    <mergeCell ref="A53:AA53"/>
    <mergeCell ref="AE53:AG53"/>
    <mergeCell ref="A54:AA54"/>
    <mergeCell ref="AX61:BM61"/>
    <mergeCell ref="AX55:BM55"/>
    <mergeCell ref="AX59:BM59"/>
    <mergeCell ref="A59:AA59"/>
    <mergeCell ref="AE59:AG59"/>
    <mergeCell ref="AX64:BM64"/>
    <mergeCell ref="AX63:BM63"/>
    <mergeCell ref="AE62:AG62"/>
    <mergeCell ref="AH62:AW62"/>
    <mergeCell ref="AX62:BM62"/>
    <mergeCell ref="AH59:AW59"/>
    <mergeCell ref="A64:AA64"/>
    <mergeCell ref="AE67:AG67"/>
    <mergeCell ref="AH67:AW67"/>
    <mergeCell ref="BP64:CE64"/>
    <mergeCell ref="CJ64:CZ64"/>
    <mergeCell ref="CJ67:CZ67"/>
    <mergeCell ref="CJ65:CZ65"/>
    <mergeCell ref="CJ60:CZ60"/>
    <mergeCell ref="BP61:CE61"/>
    <mergeCell ref="CJ61:CZ61"/>
    <mergeCell ref="AE61:AG61"/>
    <mergeCell ref="AH61:AW61"/>
    <mergeCell ref="BP60:CE60"/>
    <mergeCell ref="AH64:AW64"/>
    <mergeCell ref="BP66:CE66"/>
    <mergeCell ref="CJ66:CZ66"/>
    <mergeCell ref="AH65:AW65"/>
    <mergeCell ref="AX65:BM65"/>
    <mergeCell ref="BP65:CE65"/>
    <mergeCell ref="AX69:BM69"/>
    <mergeCell ref="BP62:CE62"/>
    <mergeCell ref="CJ63:CZ63"/>
    <mergeCell ref="BP63:CE63"/>
    <mergeCell ref="CJ62:CZ62"/>
    <mergeCell ref="BP67:CE67"/>
    <mergeCell ref="AX67:BM67"/>
    <mergeCell ref="AX66:BM66"/>
    <mergeCell ref="AH66:AW66"/>
    <mergeCell ref="AE68:AG68"/>
    <mergeCell ref="AE66:AG66"/>
    <mergeCell ref="AH68:AW68"/>
    <mergeCell ref="A70:AA70"/>
    <mergeCell ref="AE70:AG70"/>
    <mergeCell ref="AE69:AG69"/>
    <mergeCell ref="A66:AA66"/>
    <mergeCell ref="A67:AA67"/>
    <mergeCell ref="A68:AA68"/>
    <mergeCell ref="AH69:AW69"/>
    <mergeCell ref="CJ68:CZ68"/>
    <mergeCell ref="BP68:CE68"/>
    <mergeCell ref="CJ71:CZ71"/>
    <mergeCell ref="CJ72:CZ72"/>
    <mergeCell ref="BP72:CE72"/>
    <mergeCell ref="BP71:CE71"/>
    <mergeCell ref="BP69:CE69"/>
    <mergeCell ref="CJ69:CZ69"/>
    <mergeCell ref="BP70:CE70"/>
    <mergeCell ref="CJ70:CZ70"/>
    <mergeCell ref="CJ79:CZ79"/>
    <mergeCell ref="AH71:AW71"/>
    <mergeCell ref="CJ76:CZ76"/>
    <mergeCell ref="BP76:CE76"/>
    <mergeCell ref="AX73:BM73"/>
    <mergeCell ref="BP75:CE75"/>
    <mergeCell ref="AX74:BM74"/>
    <mergeCell ref="CJ73:CZ73"/>
    <mergeCell ref="CJ74:CZ74"/>
    <mergeCell ref="CJ75:CZ75"/>
    <mergeCell ref="A86:AA86"/>
    <mergeCell ref="CJ77:CZ77"/>
    <mergeCell ref="A78:AA78"/>
    <mergeCell ref="AE78:AG78"/>
    <mergeCell ref="CJ78:CZ78"/>
    <mergeCell ref="BP78:CE78"/>
    <mergeCell ref="AX78:BM78"/>
    <mergeCell ref="AX77:BM77"/>
    <mergeCell ref="AH77:AW77"/>
    <mergeCell ref="BP77:CE77"/>
    <mergeCell ref="CJ84:CZ84"/>
    <mergeCell ref="CJ83:CZ83"/>
    <mergeCell ref="BP87:CE87"/>
    <mergeCell ref="A87:AA87"/>
    <mergeCell ref="AE87:AG87"/>
    <mergeCell ref="AH87:AW87"/>
    <mergeCell ref="AH86:AW86"/>
    <mergeCell ref="A85:AA85"/>
    <mergeCell ref="AE85:AG85"/>
    <mergeCell ref="AE86:AG86"/>
    <mergeCell ref="CJ81:CZ81"/>
    <mergeCell ref="CJ80:CZ80"/>
    <mergeCell ref="BP81:CA81"/>
    <mergeCell ref="AX86:BM86"/>
    <mergeCell ref="BP82:CE82"/>
    <mergeCell ref="AX85:BM85"/>
    <mergeCell ref="AX84:BM84"/>
    <mergeCell ref="AX83:BM83"/>
    <mergeCell ref="BP85:CE85"/>
    <mergeCell ref="CJ85:CZ85"/>
    <mergeCell ref="AX88:BM88"/>
    <mergeCell ref="BP79:CE79"/>
    <mergeCell ref="AX87:BM87"/>
    <mergeCell ref="CJ82:CZ82"/>
    <mergeCell ref="BP83:CE83"/>
    <mergeCell ref="BP84:CE84"/>
    <mergeCell ref="CJ86:CZ86"/>
    <mergeCell ref="CJ87:CZ87"/>
    <mergeCell ref="BP86:CE86"/>
    <mergeCell ref="AX79:BM79"/>
    <mergeCell ref="CJ88:CZ88"/>
    <mergeCell ref="BP89:CE89"/>
    <mergeCell ref="BP88:CE88"/>
    <mergeCell ref="CJ89:CZ89"/>
    <mergeCell ref="AX90:BM90"/>
    <mergeCell ref="CJ90:CZ90"/>
    <mergeCell ref="CJ91:CZ91"/>
    <mergeCell ref="A89:AA89"/>
    <mergeCell ref="BP90:CE90"/>
    <mergeCell ref="AX91:BM91"/>
    <mergeCell ref="AH91:AW91"/>
    <mergeCell ref="AH89:AW89"/>
    <mergeCell ref="AE89:AG89"/>
    <mergeCell ref="AX89:BM89"/>
    <mergeCell ref="AX92:BM92"/>
    <mergeCell ref="BP92:CE92"/>
    <mergeCell ref="CJ93:CZ93"/>
    <mergeCell ref="CJ92:CZ92"/>
    <mergeCell ref="BP93:CE93"/>
    <mergeCell ref="BP91:CE91"/>
    <mergeCell ref="CJ95:CZ95"/>
    <mergeCell ref="BP95:CE95"/>
    <mergeCell ref="BP98:CE98"/>
    <mergeCell ref="BP96:CE96"/>
    <mergeCell ref="CJ94:CZ94"/>
    <mergeCell ref="BP94:CE94"/>
    <mergeCell ref="CJ96:CZ96"/>
    <mergeCell ref="CJ97:CZ97"/>
    <mergeCell ref="CJ102:CZ102"/>
    <mergeCell ref="BP101:CE101"/>
    <mergeCell ref="CJ101:CZ101"/>
    <mergeCell ref="BP102:CE102"/>
    <mergeCell ref="AX100:BM100"/>
    <mergeCell ref="AX95:BM95"/>
    <mergeCell ref="AX99:BM99"/>
    <mergeCell ref="AH102:AW102"/>
    <mergeCell ref="AX102:BM102"/>
    <mergeCell ref="AX101:BM101"/>
    <mergeCell ref="AH95:AW95"/>
    <mergeCell ref="AH99:AW99"/>
    <mergeCell ref="AH100:AW100"/>
    <mergeCell ref="AH101:AW101"/>
    <mergeCell ref="AH98:AW98"/>
    <mergeCell ref="AX97:BM97"/>
    <mergeCell ref="AH97:AW97"/>
    <mergeCell ref="AX98:BM98"/>
    <mergeCell ref="BP97:CE97"/>
    <mergeCell ref="CJ100:CZ100"/>
    <mergeCell ref="BP99:CE99"/>
    <mergeCell ref="CJ99:CZ99"/>
    <mergeCell ref="BP100:CE100"/>
    <mergeCell ref="CJ98:CZ98"/>
    <mergeCell ref="A102:AA102"/>
    <mergeCell ref="AE102:AG102"/>
    <mergeCell ref="A101:AA101"/>
    <mergeCell ref="AE99:AG99"/>
    <mergeCell ref="AE101:AG101"/>
    <mergeCell ref="AE100:AG100"/>
    <mergeCell ref="A97:AA97"/>
    <mergeCell ref="AE97:AG97"/>
    <mergeCell ref="A100:AA100"/>
    <mergeCell ref="A98:AA98"/>
    <mergeCell ref="A99:AA99"/>
    <mergeCell ref="AE98:AG98"/>
    <mergeCell ref="AH85:AW85"/>
    <mergeCell ref="AH81:AW81"/>
    <mergeCell ref="AH84:AW84"/>
    <mergeCell ref="AE96:AG96"/>
    <mergeCell ref="AE95:AG95"/>
    <mergeCell ref="AH93:AW93"/>
    <mergeCell ref="AH92:AW92"/>
    <mergeCell ref="BP80:CA80"/>
    <mergeCell ref="AE82:AG82"/>
    <mergeCell ref="AH82:AW82"/>
    <mergeCell ref="AX82:BM82"/>
    <mergeCell ref="AX81:BJ81"/>
    <mergeCell ref="AH96:AW96"/>
    <mergeCell ref="AX96:BM96"/>
    <mergeCell ref="A96:AA96"/>
    <mergeCell ref="A90:AA90"/>
    <mergeCell ref="AH94:AW94"/>
    <mergeCell ref="A92:AA92"/>
    <mergeCell ref="AE93:AG93"/>
    <mergeCell ref="AX93:BM93"/>
    <mergeCell ref="A95:AA95"/>
    <mergeCell ref="AX94:BM94"/>
    <mergeCell ref="AH90:AW90"/>
    <mergeCell ref="A88:AA88"/>
    <mergeCell ref="AH88:AW88"/>
    <mergeCell ref="A94:AA94"/>
    <mergeCell ref="AE94:AG94"/>
    <mergeCell ref="A93:AA93"/>
    <mergeCell ref="AE90:AG90"/>
    <mergeCell ref="AE92:AG92"/>
    <mergeCell ref="A91:AA91"/>
    <mergeCell ref="AE91:AG91"/>
    <mergeCell ref="AE88:AG88"/>
    <mergeCell ref="AE79:AG79"/>
    <mergeCell ref="AH79:AW79"/>
    <mergeCell ref="A74:AA74"/>
    <mergeCell ref="AE74:AG74"/>
    <mergeCell ref="AH75:AW75"/>
    <mergeCell ref="AH74:AW74"/>
    <mergeCell ref="A75:AA75"/>
    <mergeCell ref="A76:AA76"/>
    <mergeCell ref="AE83:AG83"/>
    <mergeCell ref="AH83:AW83"/>
    <mergeCell ref="A84:AA84"/>
    <mergeCell ref="AE84:AG84"/>
    <mergeCell ref="A83:AA83"/>
    <mergeCell ref="AX80:BJ80"/>
    <mergeCell ref="A82:AA82"/>
    <mergeCell ref="AE76:AG76"/>
    <mergeCell ref="A77:AA77"/>
    <mergeCell ref="A80:AA80"/>
    <mergeCell ref="AH80:AW80"/>
    <mergeCell ref="AE77:AG77"/>
    <mergeCell ref="AH78:AW78"/>
    <mergeCell ref="A81:AA81"/>
    <mergeCell ref="A79:AA79"/>
    <mergeCell ref="A72:AA72"/>
    <mergeCell ref="A69:AA69"/>
    <mergeCell ref="AE73:AG73"/>
    <mergeCell ref="A73:AA73"/>
    <mergeCell ref="AE72:AG72"/>
    <mergeCell ref="AE64:AG64"/>
    <mergeCell ref="A61:AA61"/>
    <mergeCell ref="AX68:BM68"/>
    <mergeCell ref="AX71:BM71"/>
    <mergeCell ref="A63:AA63"/>
    <mergeCell ref="A62:AA62"/>
    <mergeCell ref="AE63:AG63"/>
    <mergeCell ref="AH63:AW63"/>
    <mergeCell ref="A71:AA71"/>
    <mergeCell ref="AE71:AG71"/>
    <mergeCell ref="AE75:AG75"/>
    <mergeCell ref="AH76:AW76"/>
    <mergeCell ref="AX76:BM76"/>
    <mergeCell ref="AH72:AW72"/>
    <mergeCell ref="AX75:BM75"/>
    <mergeCell ref="AX72:BM72"/>
    <mergeCell ref="BP74:CE74"/>
    <mergeCell ref="BP73:CE73"/>
    <mergeCell ref="AX70:BM70"/>
    <mergeCell ref="AH73:AW73"/>
    <mergeCell ref="AH70:AW70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27"/>
  <sheetViews>
    <sheetView tabSelected="1" view="pageBreakPreview" zoomScaleSheetLayoutView="100" zoomScalePageLayoutView="0" workbookViewId="0" topLeftCell="E211">
      <selection activeCell="A161" sqref="A161:CT161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55" t="s">
        <v>271</v>
      </c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</row>
    <row r="2" spans="1:98" ht="19.5" customHeight="1" thickBot="1">
      <c r="A2" s="160" t="s">
        <v>12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</row>
    <row r="3" spans="1:98" ht="22.5" customHeight="1">
      <c r="A3" s="254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5" t="s">
        <v>242</v>
      </c>
      <c r="AK3" s="233"/>
      <c r="AL3" s="233"/>
      <c r="AM3" s="233"/>
      <c r="AN3" s="233"/>
      <c r="AO3" s="237"/>
      <c r="AP3" s="235" t="s">
        <v>26</v>
      </c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7"/>
      <c r="BB3" s="235" t="s">
        <v>20</v>
      </c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7"/>
      <c r="BT3" s="233"/>
      <c r="BU3" s="235" t="s">
        <v>9</v>
      </c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5" t="s">
        <v>215</v>
      </c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9"/>
    </row>
    <row r="4" spans="1:98" ht="43.5" customHeight="1" thickBot="1">
      <c r="A4" s="255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6"/>
      <c r="AK4" s="234"/>
      <c r="AL4" s="234"/>
      <c r="AM4" s="234"/>
      <c r="AN4" s="234"/>
      <c r="AO4" s="238"/>
      <c r="AP4" s="236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8"/>
      <c r="BB4" s="236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8"/>
      <c r="BT4" s="234"/>
      <c r="BU4" s="236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6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40"/>
    </row>
    <row r="5" spans="1:98" ht="11.25">
      <c r="A5" s="245">
        <v>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1">
        <v>2</v>
      </c>
      <c r="AK5" s="242"/>
      <c r="AL5" s="242"/>
      <c r="AM5" s="242"/>
      <c r="AN5" s="242"/>
      <c r="AO5" s="246"/>
      <c r="AP5" s="165">
        <v>3</v>
      </c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4"/>
      <c r="BB5" s="165">
        <v>4</v>
      </c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4"/>
      <c r="BT5" s="74"/>
      <c r="BU5" s="165">
        <v>5</v>
      </c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241">
        <v>6</v>
      </c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3"/>
    </row>
    <row r="6" spans="1:98" ht="12" customHeight="1">
      <c r="A6" s="256" t="s">
        <v>129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44">
        <v>200</v>
      </c>
      <c r="AK6" s="244"/>
      <c r="AL6" s="244"/>
      <c r="AM6" s="62"/>
      <c r="AN6" s="62"/>
      <c r="AO6" s="62"/>
      <c r="AP6" s="145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7"/>
      <c r="BB6" s="22"/>
      <c r="BC6" s="21"/>
      <c r="BD6" s="21"/>
      <c r="BE6" s="21"/>
      <c r="BF6" s="21"/>
      <c r="BG6" s="21"/>
      <c r="BH6" s="132">
        <f>BH7</f>
        <v>14162300</v>
      </c>
      <c r="BI6" s="260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168">
        <f>BU7</f>
        <v>2616341.37</v>
      </c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68">
        <f aca="true" t="shared" si="0" ref="CI6:CI37">BH6-BU6</f>
        <v>11545958.629999999</v>
      </c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1"/>
    </row>
    <row r="7" spans="1:98" ht="27" customHeight="1">
      <c r="A7" s="258" t="s">
        <v>130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44">
        <v>200</v>
      </c>
      <c r="AK7" s="244"/>
      <c r="AL7" s="244"/>
      <c r="AM7" s="62"/>
      <c r="AN7" s="62"/>
      <c r="AO7" s="62"/>
      <c r="AP7" s="150" t="s">
        <v>131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2"/>
      <c r="BB7" s="22"/>
      <c r="BC7" s="21"/>
      <c r="BD7" s="21"/>
      <c r="BE7" s="21"/>
      <c r="BF7" s="21"/>
      <c r="BG7" s="21"/>
      <c r="BH7" s="112">
        <f>BB9+BH20+BH58+BH69+BH79+BH101+BH161+BH218+BH45+BH213</f>
        <v>14162300</v>
      </c>
      <c r="BI7" s="114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168">
        <f>BU9+BU20+BU58+BU69+BU79+BU101+BU161+BU218+BU45+BU213</f>
        <v>2616341.37</v>
      </c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68">
        <f t="shared" si="0"/>
        <v>11545958.629999999</v>
      </c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1"/>
    </row>
    <row r="8" spans="1:98" ht="24" customHeight="1">
      <c r="A8" s="258" t="s">
        <v>132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44">
        <v>200</v>
      </c>
      <c r="AK8" s="244"/>
      <c r="AL8" s="244"/>
      <c r="AM8" s="62"/>
      <c r="AN8" s="62"/>
      <c r="AO8" s="62"/>
      <c r="AP8" s="150" t="s">
        <v>133</v>
      </c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2"/>
      <c r="BB8" s="22"/>
      <c r="BC8" s="21"/>
      <c r="BD8" s="21"/>
      <c r="BE8" s="21"/>
      <c r="BF8" s="21"/>
      <c r="BG8" s="21"/>
      <c r="BH8" s="112">
        <f>BB9+BH20+BH45</f>
        <v>3210900</v>
      </c>
      <c r="BI8" s="114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168">
        <f>BU9+BU20+BU45</f>
        <v>821736.84</v>
      </c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68">
        <f t="shared" si="0"/>
        <v>2389163.16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1"/>
    </row>
    <row r="9" spans="1:188" s="48" customFormat="1" ht="49.5" customHeight="1">
      <c r="A9" s="262" t="s">
        <v>134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16" t="s">
        <v>14</v>
      </c>
      <c r="AK9" s="216"/>
      <c r="AL9" s="216"/>
      <c r="AM9" s="216"/>
      <c r="AN9" s="216"/>
      <c r="AO9" s="216"/>
      <c r="AP9" s="216" t="s">
        <v>135</v>
      </c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61">
        <f>BH10</f>
        <v>705100</v>
      </c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46"/>
      <c r="BU9" s="261">
        <f>BU10</f>
        <v>184368.75</v>
      </c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29">
        <f>BB9-BU9</f>
        <v>520731.25</v>
      </c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1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</row>
    <row r="10" spans="1:188" s="24" customFormat="1" ht="66" customHeight="1">
      <c r="A10" s="175" t="s">
        <v>136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35" t="s">
        <v>14</v>
      </c>
      <c r="AK10" s="135"/>
      <c r="AL10" s="135"/>
      <c r="AM10" s="135"/>
      <c r="AN10" s="135"/>
      <c r="AO10" s="135"/>
      <c r="AP10" s="135" t="s">
        <v>137</v>
      </c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25"/>
      <c r="BC10" s="25"/>
      <c r="BD10" s="25"/>
      <c r="BE10" s="25"/>
      <c r="BF10" s="25"/>
      <c r="BG10" s="25"/>
      <c r="BH10" s="168">
        <f>BH11</f>
        <v>705100</v>
      </c>
      <c r="BI10" s="169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168">
        <f>BU11</f>
        <v>184368.75</v>
      </c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68">
        <f t="shared" si="0"/>
        <v>520731.25</v>
      </c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24" customFormat="1" ht="18" customHeight="1">
      <c r="A11" s="175" t="s">
        <v>138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35" t="s">
        <v>14</v>
      </c>
      <c r="AK11" s="135"/>
      <c r="AL11" s="135"/>
      <c r="AM11" s="135"/>
      <c r="AN11" s="135"/>
      <c r="AO11" s="135"/>
      <c r="AP11" s="135" t="s">
        <v>139</v>
      </c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25"/>
      <c r="BC11" s="25"/>
      <c r="BD11" s="25"/>
      <c r="BE11" s="25"/>
      <c r="BF11" s="25"/>
      <c r="BG11" s="25"/>
      <c r="BH11" s="168">
        <f>BH12</f>
        <v>705100</v>
      </c>
      <c r="BI11" s="169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168">
        <f>BU12</f>
        <v>184368.75</v>
      </c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68">
        <f t="shared" si="0"/>
        <v>520731.25</v>
      </c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24" customFormat="1" ht="29.25" customHeight="1">
      <c r="A12" s="175" t="s">
        <v>140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35" t="s">
        <v>14</v>
      </c>
      <c r="AK12" s="135"/>
      <c r="AL12" s="135"/>
      <c r="AM12" s="135"/>
      <c r="AN12" s="135"/>
      <c r="AO12" s="135"/>
      <c r="AP12" s="135" t="s">
        <v>283</v>
      </c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25"/>
      <c r="BC12" s="25"/>
      <c r="BD12" s="25"/>
      <c r="BE12" s="25"/>
      <c r="BF12" s="25"/>
      <c r="BG12" s="25"/>
      <c r="BH12" s="168">
        <f>BH13</f>
        <v>705100</v>
      </c>
      <c r="BI12" s="169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168">
        <f>BU13</f>
        <v>184368.75</v>
      </c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68">
        <f t="shared" si="0"/>
        <v>520731.25</v>
      </c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24" customFormat="1" ht="18" customHeight="1">
      <c r="A13" s="175" t="s">
        <v>141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35" t="s">
        <v>14</v>
      </c>
      <c r="AK13" s="135"/>
      <c r="AL13" s="135"/>
      <c r="AM13" s="135"/>
      <c r="AN13" s="135"/>
      <c r="AO13" s="135"/>
      <c r="AP13" s="135" t="s">
        <v>284</v>
      </c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26"/>
      <c r="BC13" s="26"/>
      <c r="BD13" s="26"/>
      <c r="BE13" s="26"/>
      <c r="BF13" s="26"/>
      <c r="BG13" s="26"/>
      <c r="BH13" s="168">
        <f>BH14+BB18</f>
        <v>705100</v>
      </c>
      <c r="BI13" s="169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168">
        <f>BU14+BU18</f>
        <v>184368.75</v>
      </c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68">
        <f t="shared" si="0"/>
        <v>520731.25</v>
      </c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226" t="s">
        <v>142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135" t="s">
        <v>14</v>
      </c>
      <c r="AK14" s="135"/>
      <c r="AL14" s="135"/>
      <c r="AM14" s="19"/>
      <c r="AN14" s="19"/>
      <c r="AO14" s="19"/>
      <c r="AP14" s="118" t="s">
        <v>285</v>
      </c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27"/>
      <c r="BC14" s="27"/>
      <c r="BD14" s="27"/>
      <c r="BE14" s="27"/>
      <c r="BF14" s="27"/>
      <c r="BG14" s="27"/>
      <c r="BH14" s="168">
        <f>BH15+BH16+BH17</f>
        <v>703100</v>
      </c>
      <c r="BI14" s="169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168">
        <f>BU15+BU16+BU17</f>
        <v>184368.75</v>
      </c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68">
        <f t="shared" si="0"/>
        <v>518731.25</v>
      </c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166" t="s">
        <v>143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35" t="s">
        <v>14</v>
      </c>
      <c r="AK15" s="135"/>
      <c r="AL15" s="135"/>
      <c r="AM15" s="19"/>
      <c r="AN15" s="19"/>
      <c r="AO15" s="19"/>
      <c r="AP15" s="118" t="s">
        <v>286</v>
      </c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27"/>
      <c r="BC15" s="27"/>
      <c r="BD15" s="27"/>
      <c r="BE15" s="27"/>
      <c r="BF15" s="27"/>
      <c r="BG15" s="27"/>
      <c r="BH15" s="168">
        <v>511100</v>
      </c>
      <c r="BI15" s="169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168">
        <v>141181</v>
      </c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68">
        <f t="shared" si="0"/>
        <v>369919</v>
      </c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18" customHeight="1">
      <c r="A16" s="166" t="s">
        <v>144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35" t="s">
        <v>14</v>
      </c>
      <c r="AK16" s="135"/>
      <c r="AL16" s="135"/>
      <c r="AM16" s="19"/>
      <c r="AN16" s="19"/>
      <c r="AO16" s="19"/>
      <c r="AP16" s="118" t="s">
        <v>287</v>
      </c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27"/>
      <c r="BC16" s="27"/>
      <c r="BD16" s="27"/>
      <c r="BE16" s="27"/>
      <c r="BF16" s="27"/>
      <c r="BG16" s="27"/>
      <c r="BH16" s="168">
        <v>19500</v>
      </c>
      <c r="BI16" s="169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168">
        <v>1500</v>
      </c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68">
        <f t="shared" si="0"/>
        <v>18000</v>
      </c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24" customFormat="1" ht="27" customHeight="1">
      <c r="A17" s="185" t="s">
        <v>145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35" t="s">
        <v>14</v>
      </c>
      <c r="AK17" s="135"/>
      <c r="AL17" s="135"/>
      <c r="AM17" s="19"/>
      <c r="AN17" s="19"/>
      <c r="AO17" s="19"/>
      <c r="AP17" s="118" t="s">
        <v>288</v>
      </c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27"/>
      <c r="BC17" s="27"/>
      <c r="BD17" s="27"/>
      <c r="BE17" s="27"/>
      <c r="BF17" s="27"/>
      <c r="BG17" s="27"/>
      <c r="BH17" s="168">
        <v>172500</v>
      </c>
      <c r="BI17" s="169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68">
        <v>41687.75</v>
      </c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68">
        <f t="shared" si="0"/>
        <v>130812.25</v>
      </c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98" ht="18" customHeight="1">
      <c r="A18" s="166" t="s">
        <v>257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35" t="s">
        <v>14</v>
      </c>
      <c r="AK18" s="135"/>
      <c r="AL18" s="135"/>
      <c r="AM18" s="135"/>
      <c r="AN18" s="135"/>
      <c r="AO18" s="135"/>
      <c r="AP18" s="118" t="s">
        <v>289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77">
        <f>BB19</f>
        <v>2000</v>
      </c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20"/>
      <c r="BU18" s="177">
        <f>BU19</f>
        <v>0</v>
      </c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68">
        <f>BB18-BU18</f>
        <v>2000</v>
      </c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1"/>
    </row>
    <row r="19" spans="1:98" ht="18" customHeight="1">
      <c r="A19" s="172" t="s">
        <v>146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18" t="s">
        <v>14</v>
      </c>
      <c r="AK19" s="118"/>
      <c r="AL19" s="118"/>
      <c r="AM19" s="118"/>
      <c r="AN19" s="118"/>
      <c r="AO19" s="118"/>
      <c r="AP19" s="118" t="s">
        <v>290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77">
        <v>2000</v>
      </c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20"/>
      <c r="BU19" s="177">
        <v>0</v>
      </c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68">
        <f>BB19-BU19</f>
        <v>2000</v>
      </c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1"/>
    </row>
    <row r="20" spans="1:98" s="47" customFormat="1" ht="57.75" customHeight="1">
      <c r="A20" s="262" t="s">
        <v>147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16" t="s">
        <v>14</v>
      </c>
      <c r="AK20" s="216"/>
      <c r="AL20" s="216"/>
      <c r="AM20" s="49"/>
      <c r="AN20" s="49"/>
      <c r="AO20" s="49"/>
      <c r="AP20" s="266" t="s">
        <v>148</v>
      </c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8"/>
      <c r="BB20" s="50"/>
      <c r="BC20" s="50"/>
      <c r="BD20" s="50"/>
      <c r="BE20" s="50"/>
      <c r="BF20" s="50"/>
      <c r="BG20" s="50"/>
      <c r="BH20" s="214">
        <f>BH21+BH39</f>
        <v>2416400</v>
      </c>
      <c r="BI20" s="215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214">
        <f>BU21+BU39</f>
        <v>637368.09</v>
      </c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29">
        <f t="shared" si="0"/>
        <v>1779031.9100000001</v>
      </c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1"/>
    </row>
    <row r="21" spans="1:98" ht="61.5" customHeight="1">
      <c r="A21" s="175" t="s">
        <v>136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35" t="s">
        <v>14</v>
      </c>
      <c r="AK21" s="135"/>
      <c r="AL21" s="135"/>
      <c r="AM21" s="19"/>
      <c r="AN21" s="19"/>
      <c r="AO21" s="19"/>
      <c r="AP21" s="136" t="s">
        <v>149</v>
      </c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8"/>
      <c r="BB21" s="28"/>
      <c r="BC21" s="28"/>
      <c r="BD21" s="28"/>
      <c r="BE21" s="28"/>
      <c r="BF21" s="28"/>
      <c r="BG21" s="28"/>
      <c r="BH21" s="168">
        <f>BH22</f>
        <v>2416200</v>
      </c>
      <c r="BI21" s="16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168">
        <f>BU22</f>
        <v>637168.09</v>
      </c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68">
        <f t="shared" si="0"/>
        <v>1779031.9100000001</v>
      </c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1"/>
    </row>
    <row r="22" spans="1:98" ht="18" customHeight="1">
      <c r="A22" s="174" t="s">
        <v>150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35" t="s">
        <v>14</v>
      </c>
      <c r="AK22" s="135"/>
      <c r="AL22" s="135"/>
      <c r="AM22" s="19"/>
      <c r="AN22" s="19"/>
      <c r="AO22" s="19"/>
      <c r="AP22" s="136" t="s">
        <v>151</v>
      </c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8"/>
      <c r="BB22" s="28"/>
      <c r="BC22" s="28"/>
      <c r="BD22" s="28"/>
      <c r="BE22" s="28"/>
      <c r="BF22" s="28"/>
      <c r="BG22" s="28"/>
      <c r="BH22" s="168">
        <f>BH23</f>
        <v>2416200</v>
      </c>
      <c r="BI22" s="16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168">
        <f>BU23</f>
        <v>637168.09</v>
      </c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68">
        <f t="shared" si="0"/>
        <v>1779031.9100000001</v>
      </c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1"/>
    </row>
    <row r="23" spans="1:98" ht="27" customHeight="1">
      <c r="A23" s="269" t="s">
        <v>140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02" t="s">
        <v>14</v>
      </c>
      <c r="AK23" s="202"/>
      <c r="AL23" s="202"/>
      <c r="AM23" s="30"/>
      <c r="AN23" s="30"/>
      <c r="AO23" s="30"/>
      <c r="AP23" s="203" t="s">
        <v>291</v>
      </c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5"/>
      <c r="BB23" s="31"/>
      <c r="BC23" s="31"/>
      <c r="BD23" s="31"/>
      <c r="BE23" s="31"/>
      <c r="BF23" s="31"/>
      <c r="BG23" s="31"/>
      <c r="BH23" s="187">
        <f>SUM(BH25+BH29+BH35+BH36)</f>
        <v>2416200</v>
      </c>
      <c r="BI23" s="19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187">
        <f>SUM(BU25+BU29+BU35+BU36)</f>
        <v>637168.09</v>
      </c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7">
        <f t="shared" si="0"/>
        <v>1779031.9100000001</v>
      </c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93"/>
    </row>
    <row r="24" spans="1:98" ht="18" customHeight="1">
      <c r="A24" s="175" t="s">
        <v>141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35" t="s">
        <v>14</v>
      </c>
      <c r="AK24" s="135"/>
      <c r="AL24" s="135"/>
      <c r="AM24" s="19"/>
      <c r="AN24" s="19"/>
      <c r="AO24" s="19"/>
      <c r="AP24" s="136" t="s">
        <v>292</v>
      </c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8"/>
      <c r="BB24" s="28"/>
      <c r="BC24" s="28"/>
      <c r="BD24" s="28"/>
      <c r="BE24" s="28"/>
      <c r="BF24" s="28"/>
      <c r="BG24" s="28"/>
      <c r="BH24" s="168">
        <f>BH25+BH29+BH35</f>
        <v>2225800</v>
      </c>
      <c r="BI24" s="16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168">
        <f>BU25+BU29+BU35</f>
        <v>569145.35</v>
      </c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68">
        <f t="shared" si="0"/>
        <v>1656654.65</v>
      </c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1"/>
    </row>
    <row r="25" spans="1:188" s="24" customFormat="1" ht="24" customHeight="1">
      <c r="A25" s="271" t="s">
        <v>142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135" t="s">
        <v>14</v>
      </c>
      <c r="AK25" s="135"/>
      <c r="AL25" s="135"/>
      <c r="AM25" s="19"/>
      <c r="AN25" s="19"/>
      <c r="AO25" s="19"/>
      <c r="AP25" s="136" t="s">
        <v>293</v>
      </c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8"/>
      <c r="BB25" s="28"/>
      <c r="BC25" s="28"/>
      <c r="BD25" s="28"/>
      <c r="BE25" s="28"/>
      <c r="BF25" s="28"/>
      <c r="BG25" s="28"/>
      <c r="BH25" s="168">
        <f>SUM(BH26+BH27+BH28)</f>
        <v>1917300</v>
      </c>
      <c r="BI25" s="16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168">
        <f>SUM(BU26+BU27+BU28)</f>
        <v>479577.96</v>
      </c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68">
        <f t="shared" si="0"/>
        <v>1437722.04</v>
      </c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24" customFormat="1" ht="18" customHeight="1">
      <c r="A26" s="178" t="s">
        <v>143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35" t="s">
        <v>14</v>
      </c>
      <c r="AK26" s="135"/>
      <c r="AL26" s="135"/>
      <c r="AM26" s="19"/>
      <c r="AN26" s="19"/>
      <c r="AO26" s="19"/>
      <c r="AP26" s="136" t="s">
        <v>294</v>
      </c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8"/>
      <c r="BB26" s="28"/>
      <c r="BC26" s="28"/>
      <c r="BD26" s="28"/>
      <c r="BE26" s="28"/>
      <c r="BF26" s="28"/>
      <c r="BG26" s="28"/>
      <c r="BH26" s="168">
        <v>1336200</v>
      </c>
      <c r="BI26" s="16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168">
        <v>359357</v>
      </c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68">
        <f t="shared" si="0"/>
        <v>976843</v>
      </c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24" customFormat="1" ht="18" customHeight="1">
      <c r="A27" s="178" t="s">
        <v>144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35" t="s">
        <v>14</v>
      </c>
      <c r="AK27" s="135"/>
      <c r="AL27" s="135"/>
      <c r="AM27" s="19"/>
      <c r="AN27" s="19"/>
      <c r="AO27" s="19"/>
      <c r="AP27" s="136" t="s">
        <v>295</v>
      </c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8"/>
      <c r="BB27" s="28"/>
      <c r="BC27" s="28"/>
      <c r="BD27" s="28"/>
      <c r="BE27" s="28"/>
      <c r="BF27" s="28"/>
      <c r="BG27" s="28"/>
      <c r="BH27" s="168">
        <v>93700</v>
      </c>
      <c r="BI27" s="16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168">
        <v>15536</v>
      </c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68">
        <f t="shared" si="0"/>
        <v>78164</v>
      </c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188" s="24" customFormat="1" ht="25.5" customHeight="1">
      <c r="A28" s="175" t="s">
        <v>145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35" t="s">
        <v>14</v>
      </c>
      <c r="AK28" s="135"/>
      <c r="AL28" s="135"/>
      <c r="AM28" s="19"/>
      <c r="AN28" s="19"/>
      <c r="AO28" s="19"/>
      <c r="AP28" s="136" t="s">
        <v>296</v>
      </c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8"/>
      <c r="BB28" s="28"/>
      <c r="BC28" s="28"/>
      <c r="BD28" s="28"/>
      <c r="BE28" s="28"/>
      <c r="BF28" s="28"/>
      <c r="BG28" s="28"/>
      <c r="BH28" s="168">
        <v>487400</v>
      </c>
      <c r="BI28" s="16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168">
        <v>104684.96</v>
      </c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68">
        <f t="shared" si="0"/>
        <v>382715.04</v>
      </c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1:188" s="24" customFormat="1" ht="18" customHeight="1">
      <c r="A29" s="166" t="s">
        <v>257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35" t="s">
        <v>14</v>
      </c>
      <c r="AK29" s="135"/>
      <c r="AL29" s="135"/>
      <c r="AM29" s="135"/>
      <c r="AN29" s="135"/>
      <c r="AO29" s="135"/>
      <c r="AP29" s="135" t="s">
        <v>297</v>
      </c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28"/>
      <c r="BC29" s="28"/>
      <c r="BD29" s="28"/>
      <c r="BE29" s="28"/>
      <c r="BF29" s="28"/>
      <c r="BG29" s="28"/>
      <c r="BH29" s="168">
        <f>SUM(BH30+BH31+BH32+BH33+BH34)</f>
        <v>298500</v>
      </c>
      <c r="BI29" s="169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168">
        <f>SUM(BU30+BU31+BU32+BU33+BU34)</f>
        <v>84001.17</v>
      </c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68">
        <f t="shared" si="0"/>
        <v>214498.83000000002</v>
      </c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188" s="24" customFormat="1" ht="18" customHeight="1">
      <c r="A30" s="178" t="s">
        <v>152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273" t="s">
        <v>14</v>
      </c>
      <c r="AK30" s="273"/>
      <c r="AL30" s="273"/>
      <c r="AM30" s="273"/>
      <c r="AN30" s="273"/>
      <c r="AO30" s="273"/>
      <c r="AP30" s="273" t="s">
        <v>298</v>
      </c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8"/>
      <c r="BC30" s="28"/>
      <c r="BD30" s="28"/>
      <c r="BE30" s="28"/>
      <c r="BF30" s="28"/>
      <c r="BG30" s="28"/>
      <c r="BH30" s="224">
        <v>46500</v>
      </c>
      <c r="BI30" s="225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24">
        <v>22258.25</v>
      </c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168">
        <f t="shared" si="0"/>
        <v>24241.75</v>
      </c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188" s="24" customFormat="1" ht="18" customHeight="1">
      <c r="A31" s="178" t="s">
        <v>153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35" t="s">
        <v>14</v>
      </c>
      <c r="AK31" s="135"/>
      <c r="AL31" s="135"/>
      <c r="AM31" s="135"/>
      <c r="AN31" s="135"/>
      <c r="AO31" s="135"/>
      <c r="AP31" s="135" t="s">
        <v>299</v>
      </c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20"/>
      <c r="BC31" s="20"/>
      <c r="BD31" s="20"/>
      <c r="BE31" s="20"/>
      <c r="BF31" s="20"/>
      <c r="BG31" s="20"/>
      <c r="BH31" s="177">
        <v>34900</v>
      </c>
      <c r="BI31" s="177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177">
        <v>6303.32</v>
      </c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68">
        <f t="shared" si="0"/>
        <v>28596.68</v>
      </c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 s="24" customFormat="1" ht="25.5" customHeight="1">
      <c r="A32" s="175" t="s">
        <v>154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223" t="s">
        <v>14</v>
      </c>
      <c r="AK32" s="223"/>
      <c r="AL32" s="223"/>
      <c r="AM32" s="223"/>
      <c r="AN32" s="223"/>
      <c r="AO32" s="223"/>
      <c r="AP32" s="223" t="s">
        <v>300</v>
      </c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8"/>
      <c r="BC32" s="28"/>
      <c r="BD32" s="28"/>
      <c r="BE32" s="28"/>
      <c r="BF32" s="28"/>
      <c r="BG32" s="28"/>
      <c r="BH32" s="224">
        <v>14900</v>
      </c>
      <c r="BI32" s="225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24">
        <v>0</v>
      </c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168">
        <f t="shared" si="0"/>
        <v>14900</v>
      </c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24" customFormat="1" ht="27" customHeight="1">
      <c r="A33" s="175" t="s">
        <v>301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35" t="s">
        <v>14</v>
      </c>
      <c r="AK33" s="135"/>
      <c r="AL33" s="135"/>
      <c r="AM33" s="135"/>
      <c r="AN33" s="135"/>
      <c r="AO33" s="135"/>
      <c r="AP33" s="135" t="s">
        <v>302</v>
      </c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28"/>
      <c r="BC33" s="28"/>
      <c r="BD33" s="28"/>
      <c r="BE33" s="28"/>
      <c r="BF33" s="28"/>
      <c r="BG33" s="28"/>
      <c r="BH33" s="197">
        <v>25000</v>
      </c>
      <c r="BI33" s="198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197">
        <v>7570</v>
      </c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168">
        <f t="shared" si="0"/>
        <v>17430</v>
      </c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24" customFormat="1" ht="18" customHeight="1">
      <c r="A34" s="178" t="s">
        <v>146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35" t="s">
        <v>14</v>
      </c>
      <c r="AK34" s="135"/>
      <c r="AL34" s="135"/>
      <c r="AM34" s="135"/>
      <c r="AN34" s="135"/>
      <c r="AO34" s="135"/>
      <c r="AP34" s="135" t="s">
        <v>303</v>
      </c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28"/>
      <c r="BC34" s="28"/>
      <c r="BD34" s="28"/>
      <c r="BE34" s="28"/>
      <c r="BF34" s="28"/>
      <c r="BG34" s="28"/>
      <c r="BH34" s="168">
        <v>177200</v>
      </c>
      <c r="BI34" s="169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29"/>
      <c r="BU34" s="168">
        <v>47869.6</v>
      </c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68">
        <f t="shared" si="0"/>
        <v>129330.4</v>
      </c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 s="24" customFormat="1" ht="18" customHeight="1">
      <c r="A35" s="178" t="s">
        <v>155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35" t="s">
        <v>14</v>
      </c>
      <c r="AK35" s="135"/>
      <c r="AL35" s="135"/>
      <c r="AM35" s="135"/>
      <c r="AN35" s="135"/>
      <c r="AO35" s="135"/>
      <c r="AP35" s="273" t="s">
        <v>304</v>
      </c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8"/>
      <c r="BC35" s="28"/>
      <c r="BD35" s="28"/>
      <c r="BE35" s="28"/>
      <c r="BF35" s="28"/>
      <c r="BG35" s="28"/>
      <c r="BH35" s="224">
        <v>10000</v>
      </c>
      <c r="BI35" s="225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168">
        <v>5566.22</v>
      </c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68">
        <f t="shared" si="0"/>
        <v>4433.78</v>
      </c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24" customFormat="1" ht="24" customHeight="1">
      <c r="A36" s="175" t="s">
        <v>156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35" t="s">
        <v>14</v>
      </c>
      <c r="AK36" s="135"/>
      <c r="AL36" s="135"/>
      <c r="AM36" s="135"/>
      <c r="AN36" s="135"/>
      <c r="AO36" s="135"/>
      <c r="AP36" s="135" t="s">
        <v>305</v>
      </c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28"/>
      <c r="BC36" s="28"/>
      <c r="BD36" s="28"/>
      <c r="BE36" s="28"/>
      <c r="BF36" s="28"/>
      <c r="BG36" s="28"/>
      <c r="BH36" s="197">
        <f>SUM(BH37+BH38)</f>
        <v>190400</v>
      </c>
      <c r="BI36" s="198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168">
        <f>BU37+BU38</f>
        <v>68022.73999999999</v>
      </c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68">
        <f t="shared" si="0"/>
        <v>122377.26000000001</v>
      </c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25.5" customHeight="1">
      <c r="A37" s="175" t="s">
        <v>157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35" t="s">
        <v>14</v>
      </c>
      <c r="AK37" s="135"/>
      <c r="AL37" s="135"/>
      <c r="AM37" s="19"/>
      <c r="AN37" s="19"/>
      <c r="AO37" s="19"/>
      <c r="AP37" s="135" t="s">
        <v>306</v>
      </c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28"/>
      <c r="BC37" s="28"/>
      <c r="BD37" s="28"/>
      <c r="BE37" s="28"/>
      <c r="BF37" s="28"/>
      <c r="BG37" s="28"/>
      <c r="BH37" s="168">
        <v>32000</v>
      </c>
      <c r="BI37" s="16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168">
        <v>31935</v>
      </c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68">
        <f t="shared" si="0"/>
        <v>65</v>
      </c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6.25" customHeight="1">
      <c r="A38" s="175" t="s">
        <v>158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35" t="s">
        <v>14</v>
      </c>
      <c r="AK38" s="135"/>
      <c r="AL38" s="135"/>
      <c r="AM38" s="135"/>
      <c r="AN38" s="135"/>
      <c r="AO38" s="135"/>
      <c r="AP38" s="135" t="s">
        <v>307</v>
      </c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28"/>
      <c r="BC38" s="28"/>
      <c r="BD38" s="28"/>
      <c r="BE38" s="28"/>
      <c r="BF38" s="28"/>
      <c r="BG38" s="28"/>
      <c r="BH38" s="168">
        <v>158400</v>
      </c>
      <c r="BI38" s="16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168">
        <v>36087.74</v>
      </c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68">
        <f aca="true" t="shared" si="1" ref="CI38:CI75">BH38-BU38</f>
        <v>122312.26000000001</v>
      </c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188" s="73" customFormat="1" ht="24" customHeight="1">
      <c r="A39" s="269" t="s">
        <v>187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02" t="s">
        <v>14</v>
      </c>
      <c r="AK39" s="202"/>
      <c r="AL39" s="202"/>
      <c r="AM39" s="202"/>
      <c r="AN39" s="202"/>
      <c r="AO39" s="202"/>
      <c r="AP39" s="220" t="s">
        <v>272</v>
      </c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41"/>
      <c r="BC39" s="41"/>
      <c r="BD39" s="41"/>
      <c r="BE39" s="41"/>
      <c r="BF39" s="41"/>
      <c r="BG39" s="41"/>
      <c r="BH39" s="221">
        <f>BH40</f>
        <v>200</v>
      </c>
      <c r="BI39" s="22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187">
        <f>BU40</f>
        <v>200</v>
      </c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7">
        <f t="shared" si="1"/>
        <v>0</v>
      </c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93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</row>
    <row r="40" spans="1:188" s="73" customFormat="1" ht="113.25" customHeight="1">
      <c r="A40" s="175" t="s">
        <v>270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35" t="s">
        <v>14</v>
      </c>
      <c r="AK40" s="135"/>
      <c r="AL40" s="135"/>
      <c r="AM40" s="135"/>
      <c r="AN40" s="135"/>
      <c r="AO40" s="135"/>
      <c r="AP40" s="135" t="s">
        <v>273</v>
      </c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75"/>
      <c r="BC40" s="75"/>
      <c r="BD40" s="75"/>
      <c r="BE40" s="75"/>
      <c r="BF40" s="75"/>
      <c r="BG40" s="75"/>
      <c r="BH40" s="177">
        <f>BH41</f>
        <v>200</v>
      </c>
      <c r="BI40" s="177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168">
        <f>BU41</f>
        <v>200</v>
      </c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68">
        <f t="shared" si="1"/>
        <v>0</v>
      </c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1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</row>
    <row r="41" spans="1:188" s="73" customFormat="1" ht="369.75" customHeight="1">
      <c r="A41" s="175" t="s">
        <v>308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35" t="s">
        <v>14</v>
      </c>
      <c r="AK41" s="135"/>
      <c r="AL41" s="135"/>
      <c r="AM41" s="135"/>
      <c r="AN41" s="135"/>
      <c r="AO41" s="135"/>
      <c r="AP41" s="223" t="s">
        <v>274</v>
      </c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71"/>
      <c r="BC41" s="71"/>
      <c r="BD41" s="71"/>
      <c r="BE41" s="71"/>
      <c r="BF41" s="71"/>
      <c r="BG41" s="71"/>
      <c r="BH41" s="224">
        <f>BH42</f>
        <v>200</v>
      </c>
      <c r="BI41" s="225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168">
        <f>BU42</f>
        <v>200</v>
      </c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68">
        <f t="shared" si="1"/>
        <v>0</v>
      </c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1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</row>
    <row r="42" spans="1:188" s="73" customFormat="1" ht="24" customHeight="1">
      <c r="A42" s="175" t="s">
        <v>140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35" t="s">
        <v>14</v>
      </c>
      <c r="AK42" s="135"/>
      <c r="AL42" s="135"/>
      <c r="AM42" s="135"/>
      <c r="AN42" s="135"/>
      <c r="AO42" s="135"/>
      <c r="AP42" s="135" t="s">
        <v>309</v>
      </c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28"/>
      <c r="BC42" s="28"/>
      <c r="BD42" s="28"/>
      <c r="BE42" s="28"/>
      <c r="BF42" s="28"/>
      <c r="BG42" s="28"/>
      <c r="BH42" s="197">
        <f>BH43</f>
        <v>200</v>
      </c>
      <c r="BI42" s="198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168">
        <f>BU43</f>
        <v>200</v>
      </c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68">
        <f t="shared" si="1"/>
        <v>0</v>
      </c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1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</row>
    <row r="43" spans="1:188" s="73" customFormat="1" ht="25.5" customHeight="1">
      <c r="A43" s="175" t="s">
        <v>156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35" t="s">
        <v>14</v>
      </c>
      <c r="AK43" s="135"/>
      <c r="AL43" s="135"/>
      <c r="AM43" s="19"/>
      <c r="AN43" s="19"/>
      <c r="AO43" s="19"/>
      <c r="AP43" s="135" t="s">
        <v>310</v>
      </c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71"/>
      <c r="BC43" s="71"/>
      <c r="BD43" s="71"/>
      <c r="BE43" s="71"/>
      <c r="BF43" s="71"/>
      <c r="BG43" s="71"/>
      <c r="BH43" s="168">
        <f>BH44</f>
        <v>200</v>
      </c>
      <c r="BI43" s="16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168">
        <f>BU44</f>
        <v>200</v>
      </c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68">
        <f t="shared" si="1"/>
        <v>0</v>
      </c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1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</row>
    <row r="44" spans="1:188" s="73" customFormat="1" ht="26.25" customHeight="1">
      <c r="A44" s="175" t="s">
        <v>158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35" t="s">
        <v>14</v>
      </c>
      <c r="AK44" s="135"/>
      <c r="AL44" s="135"/>
      <c r="AM44" s="135"/>
      <c r="AN44" s="135"/>
      <c r="AO44" s="135"/>
      <c r="AP44" s="135" t="s">
        <v>311</v>
      </c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71"/>
      <c r="BC44" s="71"/>
      <c r="BD44" s="71"/>
      <c r="BE44" s="71"/>
      <c r="BF44" s="71"/>
      <c r="BG44" s="71"/>
      <c r="BH44" s="168">
        <v>200</v>
      </c>
      <c r="BI44" s="16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168">
        <v>200</v>
      </c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68">
        <f t="shared" si="1"/>
        <v>0</v>
      </c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1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</row>
    <row r="45" spans="1:98" s="53" customFormat="1" ht="26.25" customHeight="1">
      <c r="A45" s="262" t="s">
        <v>159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16" t="s">
        <v>14</v>
      </c>
      <c r="AK45" s="216"/>
      <c r="AL45" s="216"/>
      <c r="AM45" s="54"/>
      <c r="AN45" s="54"/>
      <c r="AO45" s="54"/>
      <c r="AP45" s="216" t="s">
        <v>442</v>
      </c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52"/>
      <c r="BC45" s="52"/>
      <c r="BD45" s="52"/>
      <c r="BE45" s="52"/>
      <c r="BF45" s="52"/>
      <c r="BG45" s="52"/>
      <c r="BH45" s="214">
        <f>BH53+BH46</f>
        <v>89400</v>
      </c>
      <c r="BI45" s="215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214">
        <f>BU53+BU46</f>
        <v>0</v>
      </c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29">
        <f t="shared" si="1"/>
        <v>89400</v>
      </c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1"/>
    </row>
    <row r="46" spans="1:188" s="24" customFormat="1" ht="52.5" customHeight="1">
      <c r="A46" s="175" t="s">
        <v>246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35" t="s">
        <v>14</v>
      </c>
      <c r="AK46" s="135"/>
      <c r="AL46" s="135"/>
      <c r="AM46" s="19"/>
      <c r="AN46" s="19"/>
      <c r="AO46" s="19"/>
      <c r="AP46" s="135" t="s">
        <v>443</v>
      </c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28"/>
      <c r="BC46" s="28"/>
      <c r="BD46" s="28"/>
      <c r="BE46" s="28"/>
      <c r="BF46" s="28"/>
      <c r="BG46" s="28"/>
      <c r="BH46" s="168">
        <f>BH47</f>
        <v>63800</v>
      </c>
      <c r="BI46" s="16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168">
        <f>BU47</f>
        <v>0</v>
      </c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68">
        <f aca="true" t="shared" si="2" ref="CI46:CI51">BH46-BU46</f>
        <v>63800</v>
      </c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48" customHeight="1">
      <c r="A47" s="175" t="s">
        <v>445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35" t="s">
        <v>14</v>
      </c>
      <c r="AK47" s="135"/>
      <c r="AL47" s="135"/>
      <c r="AM47" s="19"/>
      <c r="AN47" s="19"/>
      <c r="AO47" s="19"/>
      <c r="AP47" s="135" t="s">
        <v>444</v>
      </c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28"/>
      <c r="BC47" s="28"/>
      <c r="BD47" s="28"/>
      <c r="BE47" s="28"/>
      <c r="BF47" s="28"/>
      <c r="BG47" s="28"/>
      <c r="BH47" s="168">
        <f>BH48</f>
        <v>63800</v>
      </c>
      <c r="BI47" s="16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168">
        <f>BU48</f>
        <v>0</v>
      </c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68">
        <f t="shared" si="2"/>
        <v>63800</v>
      </c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27" customHeight="1">
      <c r="A48" s="175" t="s">
        <v>140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35" t="s">
        <v>14</v>
      </c>
      <c r="AK48" s="135"/>
      <c r="AL48" s="135"/>
      <c r="AM48" s="19"/>
      <c r="AN48" s="19"/>
      <c r="AO48" s="19"/>
      <c r="AP48" s="135" t="s">
        <v>446</v>
      </c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28"/>
      <c r="BC48" s="28"/>
      <c r="BD48" s="28"/>
      <c r="BE48" s="28"/>
      <c r="BF48" s="28"/>
      <c r="BG48" s="28"/>
      <c r="BH48" s="168">
        <f>BH49+BH52</f>
        <v>63800</v>
      </c>
      <c r="BI48" s="16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168">
        <f>BU49+BU52</f>
        <v>0</v>
      </c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68">
        <f t="shared" si="2"/>
        <v>63800</v>
      </c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4" customHeight="1">
      <c r="A49" s="175" t="s">
        <v>163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35" t="s">
        <v>14</v>
      </c>
      <c r="AK49" s="135"/>
      <c r="AL49" s="135"/>
      <c r="AM49" s="19"/>
      <c r="AN49" s="19"/>
      <c r="AO49" s="19"/>
      <c r="AP49" s="135" t="s">
        <v>447</v>
      </c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28"/>
      <c r="BC49" s="28"/>
      <c r="BD49" s="28"/>
      <c r="BE49" s="28"/>
      <c r="BF49" s="28"/>
      <c r="BG49" s="28"/>
      <c r="BH49" s="168">
        <f>BH50</f>
        <v>63800</v>
      </c>
      <c r="BI49" s="16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168">
        <f>BU50</f>
        <v>0</v>
      </c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68">
        <f t="shared" si="2"/>
        <v>63800</v>
      </c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2.5" customHeight="1">
      <c r="A50" s="166" t="s">
        <v>257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35" t="s">
        <v>14</v>
      </c>
      <c r="AK50" s="135"/>
      <c r="AL50" s="135"/>
      <c r="AM50" s="19"/>
      <c r="AN50" s="19"/>
      <c r="AO50" s="19"/>
      <c r="AP50" s="135" t="s">
        <v>448</v>
      </c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28"/>
      <c r="BC50" s="28"/>
      <c r="BD50" s="28"/>
      <c r="BE50" s="28"/>
      <c r="BF50" s="28"/>
      <c r="BG50" s="28"/>
      <c r="BH50" s="168">
        <f>BH51</f>
        <v>63800</v>
      </c>
      <c r="BI50" s="16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168">
        <f>BU51</f>
        <v>0</v>
      </c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68">
        <f t="shared" si="2"/>
        <v>63800</v>
      </c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7" customHeight="1">
      <c r="A51" s="178" t="s">
        <v>146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35" t="s">
        <v>14</v>
      </c>
      <c r="AK51" s="135"/>
      <c r="AL51" s="135"/>
      <c r="AM51" s="19"/>
      <c r="AN51" s="19"/>
      <c r="AO51" s="19"/>
      <c r="AP51" s="135" t="s">
        <v>449</v>
      </c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28"/>
      <c r="BC51" s="28"/>
      <c r="BD51" s="28"/>
      <c r="BE51" s="28"/>
      <c r="BF51" s="28"/>
      <c r="BG51" s="28"/>
      <c r="BH51" s="168">
        <v>63800</v>
      </c>
      <c r="BI51" s="16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168">
        <v>0</v>
      </c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68">
        <f t="shared" si="2"/>
        <v>63800</v>
      </c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4" customHeight="1">
      <c r="A52" s="178" t="s">
        <v>162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35" t="s">
        <v>14</v>
      </c>
      <c r="AK52" s="135"/>
      <c r="AL52" s="135"/>
      <c r="AM52" s="19"/>
      <c r="AN52" s="19"/>
      <c r="AO52" s="19"/>
      <c r="AP52" s="135" t="s">
        <v>450</v>
      </c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28"/>
      <c r="BC52" s="28"/>
      <c r="BD52" s="28"/>
      <c r="BE52" s="28"/>
      <c r="BF52" s="28"/>
      <c r="BG52" s="28"/>
      <c r="BH52" s="168">
        <v>0</v>
      </c>
      <c r="BI52" s="16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168">
        <v>0</v>
      </c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68">
        <f>BH52-BU52</f>
        <v>0</v>
      </c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46.5" customHeight="1">
      <c r="A53" s="175" t="s">
        <v>160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35" t="s">
        <v>14</v>
      </c>
      <c r="AK53" s="135"/>
      <c r="AL53" s="135"/>
      <c r="AM53" s="19"/>
      <c r="AN53" s="19"/>
      <c r="AO53" s="19"/>
      <c r="AP53" s="135" t="s">
        <v>451</v>
      </c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28"/>
      <c r="BC53" s="28"/>
      <c r="BD53" s="28"/>
      <c r="BE53" s="28"/>
      <c r="BF53" s="28"/>
      <c r="BG53" s="28"/>
      <c r="BH53" s="168">
        <f>BH54</f>
        <v>25600</v>
      </c>
      <c r="BI53" s="16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168">
        <f>BU54</f>
        <v>0</v>
      </c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68">
        <f t="shared" si="1"/>
        <v>25600</v>
      </c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30" customHeight="1">
      <c r="A54" s="175" t="s">
        <v>161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35" t="s">
        <v>14</v>
      </c>
      <c r="AK54" s="135"/>
      <c r="AL54" s="135"/>
      <c r="AM54" s="19"/>
      <c r="AN54" s="19"/>
      <c r="AO54" s="19"/>
      <c r="AP54" s="135" t="s">
        <v>452</v>
      </c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28"/>
      <c r="BC54" s="28"/>
      <c r="BD54" s="28"/>
      <c r="BE54" s="28"/>
      <c r="BF54" s="28"/>
      <c r="BG54" s="28"/>
      <c r="BH54" s="168">
        <f>BH55</f>
        <v>25600</v>
      </c>
      <c r="BI54" s="16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168">
        <f>BU55</f>
        <v>0</v>
      </c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68">
        <f t="shared" si="1"/>
        <v>25600</v>
      </c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18" customHeight="1">
      <c r="A55" s="175" t="s">
        <v>162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35" t="s">
        <v>14</v>
      </c>
      <c r="AK55" s="135"/>
      <c r="AL55" s="135"/>
      <c r="AM55" s="19"/>
      <c r="AN55" s="19"/>
      <c r="AO55" s="19"/>
      <c r="AP55" s="135" t="s">
        <v>453</v>
      </c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28"/>
      <c r="BC55" s="28"/>
      <c r="BD55" s="28"/>
      <c r="BE55" s="28"/>
      <c r="BF55" s="28"/>
      <c r="BG55" s="28"/>
      <c r="BH55" s="168">
        <f>BH56</f>
        <v>25600</v>
      </c>
      <c r="BI55" s="16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168">
        <f>BU56</f>
        <v>0</v>
      </c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68">
        <f t="shared" si="1"/>
        <v>25600</v>
      </c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18" customHeight="1">
      <c r="A56" s="175" t="s">
        <v>163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35" t="s">
        <v>14</v>
      </c>
      <c r="AK56" s="135"/>
      <c r="AL56" s="135"/>
      <c r="AM56" s="19"/>
      <c r="AN56" s="19"/>
      <c r="AO56" s="19"/>
      <c r="AP56" s="135" t="s">
        <v>454</v>
      </c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28"/>
      <c r="BC56" s="28"/>
      <c r="BD56" s="28"/>
      <c r="BE56" s="28"/>
      <c r="BF56" s="28"/>
      <c r="BG56" s="28"/>
      <c r="BH56" s="168">
        <f>BH57</f>
        <v>25600</v>
      </c>
      <c r="BI56" s="16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168">
        <f>BU57</f>
        <v>0</v>
      </c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68">
        <f t="shared" si="1"/>
        <v>25600</v>
      </c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18" customHeight="1">
      <c r="A57" s="175" t="s">
        <v>162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35" t="s">
        <v>14</v>
      </c>
      <c r="AK57" s="135"/>
      <c r="AL57" s="135"/>
      <c r="AM57" s="19"/>
      <c r="AN57" s="19"/>
      <c r="AO57" s="19"/>
      <c r="AP57" s="135" t="s">
        <v>455</v>
      </c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28"/>
      <c r="BC57" s="28"/>
      <c r="BD57" s="28"/>
      <c r="BE57" s="28"/>
      <c r="BF57" s="28"/>
      <c r="BG57" s="28"/>
      <c r="BH57" s="168">
        <v>25600</v>
      </c>
      <c r="BI57" s="16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168">
        <v>0</v>
      </c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68">
        <f>BH57-BU57</f>
        <v>25600</v>
      </c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98" s="53" customFormat="1" ht="18" customHeight="1">
      <c r="A58" s="262" t="s">
        <v>164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16" t="s">
        <v>14</v>
      </c>
      <c r="AK58" s="216"/>
      <c r="AL58" s="216"/>
      <c r="AM58" s="49"/>
      <c r="AN58" s="49"/>
      <c r="AO58" s="49"/>
      <c r="AP58" s="216" t="s">
        <v>165</v>
      </c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52"/>
      <c r="BC58" s="52"/>
      <c r="BD58" s="52"/>
      <c r="BE58" s="52"/>
      <c r="BF58" s="52"/>
      <c r="BG58" s="52"/>
      <c r="BH58" s="214">
        <f aca="true" t="shared" si="3" ref="BH58:BH63">BH59</f>
        <v>172300</v>
      </c>
      <c r="BI58" s="215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214">
        <f aca="true" t="shared" si="4" ref="BU58:BU63">BU59</f>
        <v>32375.489999999998</v>
      </c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29">
        <f t="shared" si="1"/>
        <v>139924.51</v>
      </c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1"/>
    </row>
    <row r="59" spans="1:188" s="24" customFormat="1" ht="24.75" customHeight="1">
      <c r="A59" s="175" t="s">
        <v>166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35" t="s">
        <v>14</v>
      </c>
      <c r="AK59" s="135"/>
      <c r="AL59" s="135"/>
      <c r="AM59" s="19"/>
      <c r="AN59" s="19"/>
      <c r="AO59" s="19"/>
      <c r="AP59" s="135" t="s">
        <v>167</v>
      </c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31"/>
      <c r="BC59" s="31"/>
      <c r="BD59" s="31"/>
      <c r="BE59" s="31"/>
      <c r="BF59" s="31"/>
      <c r="BG59" s="31"/>
      <c r="BH59" s="168">
        <f t="shared" si="3"/>
        <v>172300</v>
      </c>
      <c r="BI59" s="16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168">
        <f t="shared" si="4"/>
        <v>32375.489999999998</v>
      </c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68">
        <f t="shared" si="1"/>
        <v>139924.51</v>
      </c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7.75" customHeight="1">
      <c r="A60" s="175" t="s">
        <v>168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35" t="s">
        <v>14</v>
      </c>
      <c r="AK60" s="135"/>
      <c r="AL60" s="135"/>
      <c r="AM60" s="19"/>
      <c r="AN60" s="19"/>
      <c r="AO60" s="19"/>
      <c r="AP60" s="274" t="s">
        <v>169</v>
      </c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6"/>
      <c r="BB60" s="28"/>
      <c r="BC60" s="28"/>
      <c r="BD60" s="28"/>
      <c r="BE60" s="28"/>
      <c r="BF60" s="28"/>
      <c r="BG60" s="28"/>
      <c r="BH60" s="168">
        <f t="shared" si="3"/>
        <v>172300</v>
      </c>
      <c r="BI60" s="16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168">
        <f t="shared" si="4"/>
        <v>32375.489999999998</v>
      </c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68">
        <f t="shared" si="1"/>
        <v>139924.51</v>
      </c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46.5" customHeight="1">
      <c r="A61" s="185" t="s">
        <v>170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35" t="s">
        <v>14</v>
      </c>
      <c r="AK61" s="135"/>
      <c r="AL61" s="135"/>
      <c r="AM61" s="19"/>
      <c r="AN61" s="19"/>
      <c r="AO61" s="19"/>
      <c r="AP61" s="136" t="s">
        <v>171</v>
      </c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8"/>
      <c r="BB61" s="28"/>
      <c r="BC61" s="28"/>
      <c r="BD61" s="28"/>
      <c r="BE61" s="28"/>
      <c r="BF61" s="28"/>
      <c r="BG61" s="28"/>
      <c r="BH61" s="168">
        <f t="shared" si="3"/>
        <v>172300</v>
      </c>
      <c r="BI61" s="16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168">
        <f t="shared" si="4"/>
        <v>32375.489999999998</v>
      </c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68">
        <f t="shared" si="1"/>
        <v>139924.51</v>
      </c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24" customFormat="1" ht="24.75" customHeight="1">
      <c r="A62" s="175" t="s">
        <v>140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35" t="s">
        <v>14</v>
      </c>
      <c r="AK62" s="135"/>
      <c r="AL62" s="135"/>
      <c r="AM62" s="19"/>
      <c r="AN62" s="19"/>
      <c r="AO62" s="19"/>
      <c r="AP62" s="136" t="s">
        <v>312</v>
      </c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8"/>
      <c r="BB62" s="28"/>
      <c r="BC62" s="28"/>
      <c r="BD62" s="28"/>
      <c r="BE62" s="28"/>
      <c r="BF62" s="28"/>
      <c r="BG62" s="28"/>
      <c r="BH62" s="168">
        <f>BH63+BH67</f>
        <v>172300</v>
      </c>
      <c r="BI62" s="16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168">
        <f>BU63+BU67</f>
        <v>32375.489999999998</v>
      </c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68">
        <f t="shared" si="1"/>
        <v>139924.51</v>
      </c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24" customFormat="1" ht="18" customHeight="1">
      <c r="A63" s="175" t="s">
        <v>141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35" t="s">
        <v>14</v>
      </c>
      <c r="AK63" s="135"/>
      <c r="AL63" s="135"/>
      <c r="AM63" s="19"/>
      <c r="AN63" s="19"/>
      <c r="AO63" s="19"/>
      <c r="AP63" s="136" t="s">
        <v>313</v>
      </c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8"/>
      <c r="BB63" s="28"/>
      <c r="BC63" s="28"/>
      <c r="BD63" s="28"/>
      <c r="BE63" s="28"/>
      <c r="BF63" s="28"/>
      <c r="BG63" s="28"/>
      <c r="BH63" s="168">
        <f t="shared" si="3"/>
        <v>167600</v>
      </c>
      <c r="BI63" s="16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168">
        <f t="shared" si="4"/>
        <v>32375.489999999998</v>
      </c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68">
        <f t="shared" si="1"/>
        <v>135224.51</v>
      </c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30" customHeight="1">
      <c r="A64" s="226" t="s">
        <v>142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135" t="s">
        <v>14</v>
      </c>
      <c r="AK64" s="135"/>
      <c r="AL64" s="135"/>
      <c r="AM64" s="19"/>
      <c r="AN64" s="19"/>
      <c r="AO64" s="19"/>
      <c r="AP64" s="136" t="s">
        <v>314</v>
      </c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8"/>
      <c r="BB64" s="28"/>
      <c r="BC64" s="28"/>
      <c r="BD64" s="28"/>
      <c r="BE64" s="28"/>
      <c r="BF64" s="28"/>
      <c r="BG64" s="28"/>
      <c r="BH64" s="168">
        <f>SUM(BH65+BH66)</f>
        <v>167600</v>
      </c>
      <c r="BI64" s="16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168">
        <f>SUM(BU65+BU66)</f>
        <v>32375.489999999998</v>
      </c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68">
        <f t="shared" si="1"/>
        <v>135224.51</v>
      </c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18" customHeight="1">
      <c r="A65" s="166" t="s">
        <v>143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35" t="s">
        <v>14</v>
      </c>
      <c r="AK65" s="135"/>
      <c r="AL65" s="135"/>
      <c r="AM65" s="19"/>
      <c r="AN65" s="19"/>
      <c r="AO65" s="19"/>
      <c r="AP65" s="136" t="s">
        <v>315</v>
      </c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8"/>
      <c r="BB65" s="28"/>
      <c r="BC65" s="28"/>
      <c r="BD65" s="28"/>
      <c r="BE65" s="28"/>
      <c r="BF65" s="28"/>
      <c r="BG65" s="28"/>
      <c r="BH65" s="168">
        <v>97900</v>
      </c>
      <c r="BI65" s="16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168">
        <v>24999</v>
      </c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68">
        <f t="shared" si="1"/>
        <v>72901</v>
      </c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1"/>
      <c r="CU65" s="80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26.25" customHeight="1">
      <c r="A66" s="185" t="s">
        <v>145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35" t="s">
        <v>14</v>
      </c>
      <c r="AK66" s="135"/>
      <c r="AL66" s="135"/>
      <c r="AM66" s="19"/>
      <c r="AN66" s="19"/>
      <c r="AO66" s="19"/>
      <c r="AP66" s="136" t="s">
        <v>316</v>
      </c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8"/>
      <c r="BB66" s="28"/>
      <c r="BC66" s="28"/>
      <c r="BD66" s="28"/>
      <c r="BE66" s="28"/>
      <c r="BF66" s="28"/>
      <c r="BG66" s="28"/>
      <c r="BH66" s="168">
        <v>69700</v>
      </c>
      <c r="BI66" s="16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168">
        <v>7376.49</v>
      </c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68">
        <f t="shared" si="1"/>
        <v>62323.51</v>
      </c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7.75" customHeight="1">
      <c r="A67" s="175" t="s">
        <v>156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35" t="s">
        <v>14</v>
      </c>
      <c r="AK67" s="135"/>
      <c r="AL67" s="135"/>
      <c r="AM67" s="19"/>
      <c r="AN67" s="19"/>
      <c r="AO67" s="19"/>
      <c r="AP67" s="135" t="s">
        <v>317</v>
      </c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28"/>
      <c r="BC67" s="28"/>
      <c r="BD67" s="28"/>
      <c r="BE67" s="28"/>
      <c r="BF67" s="28"/>
      <c r="BG67" s="28"/>
      <c r="BH67" s="168">
        <f>BH68</f>
        <v>4700</v>
      </c>
      <c r="BI67" s="16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168">
        <v>0</v>
      </c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68">
        <f>BH67-BU67</f>
        <v>4700</v>
      </c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18" customHeight="1">
      <c r="A68" s="175" t="s">
        <v>247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35" t="s">
        <v>14</v>
      </c>
      <c r="AK68" s="135"/>
      <c r="AL68" s="135"/>
      <c r="AM68" s="19"/>
      <c r="AN68" s="19"/>
      <c r="AO68" s="19"/>
      <c r="AP68" s="135" t="s">
        <v>318</v>
      </c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28"/>
      <c r="BC68" s="28"/>
      <c r="BD68" s="28"/>
      <c r="BE68" s="28"/>
      <c r="BF68" s="28"/>
      <c r="BG68" s="28"/>
      <c r="BH68" s="168">
        <v>4700</v>
      </c>
      <c r="BI68" s="16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168">
        <v>0</v>
      </c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68">
        <f>BH68-BU68</f>
        <v>4700</v>
      </c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98" s="45" customFormat="1" ht="38.25" customHeight="1">
      <c r="A69" s="299" t="s">
        <v>173</v>
      </c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277" t="s">
        <v>14</v>
      </c>
      <c r="AK69" s="277"/>
      <c r="AL69" s="277"/>
      <c r="AM69" s="277"/>
      <c r="AN69" s="277"/>
      <c r="AO69" s="277"/>
      <c r="AP69" s="278" t="s">
        <v>174</v>
      </c>
      <c r="AQ69" s="279"/>
      <c r="AR69" s="279"/>
      <c r="AS69" s="279"/>
      <c r="AT69" s="279"/>
      <c r="AU69" s="279"/>
      <c r="AV69" s="279"/>
      <c r="AW69" s="279"/>
      <c r="AX69" s="279"/>
      <c r="AY69" s="279"/>
      <c r="AZ69" s="279"/>
      <c r="BA69" s="280"/>
      <c r="BB69" s="55"/>
      <c r="BC69" s="55"/>
      <c r="BD69" s="55"/>
      <c r="BE69" s="55"/>
      <c r="BF69" s="55"/>
      <c r="BG69" s="55"/>
      <c r="BH69" s="264">
        <f aca="true" t="shared" si="5" ref="BH69:BH74">BH70</f>
        <v>26000</v>
      </c>
      <c r="BI69" s="304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264">
        <f aca="true" t="shared" si="6" ref="BU69:BU74">BU70</f>
        <v>9710.37</v>
      </c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17">
        <f t="shared" si="1"/>
        <v>16289.63</v>
      </c>
      <c r="CJ69" s="218"/>
      <c r="CK69" s="218"/>
      <c r="CL69" s="218"/>
      <c r="CM69" s="218"/>
      <c r="CN69" s="218"/>
      <c r="CO69" s="218"/>
      <c r="CP69" s="218"/>
      <c r="CQ69" s="218"/>
      <c r="CR69" s="218"/>
      <c r="CS69" s="218"/>
      <c r="CT69" s="219"/>
    </row>
    <row r="70" spans="1:188" s="24" customFormat="1" ht="52.5" customHeight="1">
      <c r="A70" s="283" t="s">
        <v>248</v>
      </c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184" t="s">
        <v>14</v>
      </c>
      <c r="AK70" s="184"/>
      <c r="AL70" s="184"/>
      <c r="AM70" s="184"/>
      <c r="AN70" s="184"/>
      <c r="AO70" s="184"/>
      <c r="AP70" s="211" t="s">
        <v>175</v>
      </c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3"/>
      <c r="BB70" s="28"/>
      <c r="BC70" s="28"/>
      <c r="BD70" s="28"/>
      <c r="BE70" s="28"/>
      <c r="BF70" s="28"/>
      <c r="BG70" s="28"/>
      <c r="BH70" s="168">
        <f t="shared" si="5"/>
        <v>26000</v>
      </c>
      <c r="BI70" s="16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168">
        <f t="shared" si="6"/>
        <v>9710.37</v>
      </c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68">
        <f t="shared" si="1"/>
        <v>16289.63</v>
      </c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</row>
    <row r="71" spans="1:188" s="24" customFormat="1" ht="24" customHeight="1">
      <c r="A71" s="269" t="s">
        <v>319</v>
      </c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86" t="s">
        <v>14</v>
      </c>
      <c r="AK71" s="286"/>
      <c r="AL71" s="286"/>
      <c r="AM71" s="286"/>
      <c r="AN71" s="286"/>
      <c r="AO71" s="286"/>
      <c r="AP71" s="307" t="s">
        <v>320</v>
      </c>
      <c r="AQ71" s="308"/>
      <c r="AR71" s="308"/>
      <c r="AS71" s="308"/>
      <c r="AT71" s="308"/>
      <c r="AU71" s="308"/>
      <c r="AV71" s="308"/>
      <c r="AW71" s="308"/>
      <c r="AX71" s="308"/>
      <c r="AY71" s="308"/>
      <c r="AZ71" s="308"/>
      <c r="BA71" s="309"/>
      <c r="BB71" s="31"/>
      <c r="BC71" s="31"/>
      <c r="BD71" s="31"/>
      <c r="BE71" s="31"/>
      <c r="BF71" s="31"/>
      <c r="BG71" s="31"/>
      <c r="BH71" s="187">
        <f t="shared" si="5"/>
        <v>26000</v>
      </c>
      <c r="BI71" s="19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187">
        <f t="shared" si="6"/>
        <v>9710.37</v>
      </c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7">
        <f t="shared" si="1"/>
        <v>16289.63</v>
      </c>
      <c r="CJ71" s="188"/>
      <c r="CK71" s="188"/>
      <c r="CL71" s="188"/>
      <c r="CM71" s="188"/>
      <c r="CN71" s="188"/>
      <c r="CO71" s="188"/>
      <c r="CP71" s="188"/>
      <c r="CQ71" s="188"/>
      <c r="CR71" s="188"/>
      <c r="CS71" s="188"/>
      <c r="CT71" s="193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24" customFormat="1" ht="84.75" customHeight="1">
      <c r="A72" s="208" t="s">
        <v>321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85" t="s">
        <v>14</v>
      </c>
      <c r="AK72" s="285"/>
      <c r="AL72" s="285"/>
      <c r="AM72" s="285"/>
      <c r="AN72" s="285"/>
      <c r="AO72" s="285"/>
      <c r="AP72" s="301" t="s">
        <v>322</v>
      </c>
      <c r="AQ72" s="302"/>
      <c r="AR72" s="302"/>
      <c r="AS72" s="302"/>
      <c r="AT72" s="302"/>
      <c r="AU72" s="302"/>
      <c r="AV72" s="302"/>
      <c r="AW72" s="302"/>
      <c r="AX72" s="302"/>
      <c r="AY72" s="302"/>
      <c r="AZ72" s="302"/>
      <c r="BA72" s="303"/>
      <c r="BB72" s="84"/>
      <c r="BC72" s="84"/>
      <c r="BD72" s="84"/>
      <c r="BE72" s="84"/>
      <c r="BF72" s="84"/>
      <c r="BG72" s="84"/>
      <c r="BH72" s="189">
        <f t="shared" si="5"/>
        <v>26000</v>
      </c>
      <c r="BI72" s="19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189">
        <f t="shared" si="6"/>
        <v>9710.37</v>
      </c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0"/>
      <c r="CH72" s="190"/>
      <c r="CI72" s="189">
        <f t="shared" si="1"/>
        <v>16289.63</v>
      </c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19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24" customFormat="1" ht="50.25" customHeight="1">
      <c r="A73" s="289" t="s">
        <v>140</v>
      </c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184" t="s">
        <v>14</v>
      </c>
      <c r="AK73" s="184"/>
      <c r="AL73" s="184"/>
      <c r="AM73" s="184"/>
      <c r="AN73" s="184"/>
      <c r="AO73" s="184"/>
      <c r="AP73" s="211" t="s">
        <v>323</v>
      </c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3"/>
      <c r="BB73" s="37"/>
      <c r="BC73" s="37"/>
      <c r="BD73" s="37"/>
      <c r="BE73" s="37"/>
      <c r="BF73" s="37"/>
      <c r="BG73" s="37"/>
      <c r="BH73" s="295">
        <f>BH74+BH77</f>
        <v>26000</v>
      </c>
      <c r="BI73" s="296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183">
        <f>BU74+BU77</f>
        <v>9710.37</v>
      </c>
      <c r="BV73" s="183"/>
      <c r="BW73" s="183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68">
        <f t="shared" si="1"/>
        <v>16289.63</v>
      </c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24" customFormat="1" ht="18" customHeight="1">
      <c r="A74" s="175" t="s">
        <v>163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35" t="s">
        <v>14</v>
      </c>
      <c r="AK74" s="135"/>
      <c r="AL74" s="135"/>
      <c r="AM74" s="135"/>
      <c r="AN74" s="135"/>
      <c r="AO74" s="135"/>
      <c r="AP74" s="211" t="s">
        <v>324</v>
      </c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3"/>
      <c r="BB74" s="28"/>
      <c r="BC74" s="28"/>
      <c r="BD74" s="28"/>
      <c r="BE74" s="28"/>
      <c r="BF74" s="28"/>
      <c r="BG74" s="28"/>
      <c r="BH74" s="168">
        <f t="shared" si="5"/>
        <v>21500</v>
      </c>
      <c r="BI74" s="169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168">
        <f t="shared" si="6"/>
        <v>9710.37</v>
      </c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68">
        <f t="shared" si="1"/>
        <v>11789.63</v>
      </c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24" customFormat="1" ht="18" customHeight="1">
      <c r="A75" s="166" t="s">
        <v>257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35" t="s">
        <v>14</v>
      </c>
      <c r="AK75" s="135"/>
      <c r="AL75" s="135"/>
      <c r="AM75" s="135"/>
      <c r="AN75" s="135"/>
      <c r="AO75" s="135"/>
      <c r="AP75" s="211" t="s">
        <v>325</v>
      </c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3"/>
      <c r="BB75" s="28"/>
      <c r="BC75" s="28"/>
      <c r="BD75" s="28"/>
      <c r="BE75" s="28"/>
      <c r="BF75" s="28"/>
      <c r="BG75" s="28"/>
      <c r="BH75" s="177">
        <f>SUM(BH76)</f>
        <v>21500</v>
      </c>
      <c r="BI75" s="177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177">
        <f>SUM(BU76)</f>
        <v>9710.37</v>
      </c>
      <c r="BV75" s="177"/>
      <c r="BW75" s="177"/>
      <c r="BX75" s="177"/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68">
        <f t="shared" si="1"/>
        <v>11789.63</v>
      </c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24" customFormat="1" ht="18" customHeight="1">
      <c r="A76" s="178" t="s">
        <v>146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35" t="s">
        <v>14</v>
      </c>
      <c r="AK76" s="135"/>
      <c r="AL76" s="135"/>
      <c r="AM76" s="19"/>
      <c r="AN76" s="19"/>
      <c r="AO76" s="19"/>
      <c r="AP76" s="211" t="s">
        <v>326</v>
      </c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3"/>
      <c r="BB76" s="28"/>
      <c r="BC76" s="28"/>
      <c r="BD76" s="28"/>
      <c r="BE76" s="28"/>
      <c r="BF76" s="28"/>
      <c r="BG76" s="28"/>
      <c r="BH76" s="177">
        <v>21500</v>
      </c>
      <c r="BI76" s="177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168">
        <v>9710.37</v>
      </c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68">
        <f aca="true" t="shared" si="7" ref="CI76:CI124">BH76-BU76</f>
        <v>11789.63</v>
      </c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24" customFormat="1" ht="27.75" customHeight="1">
      <c r="A77" s="175" t="s">
        <v>156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35" t="s">
        <v>14</v>
      </c>
      <c r="AK77" s="135"/>
      <c r="AL77" s="135"/>
      <c r="AM77" s="19"/>
      <c r="AN77" s="19"/>
      <c r="AO77" s="19"/>
      <c r="AP77" s="211" t="s">
        <v>327</v>
      </c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3"/>
      <c r="BB77" s="28"/>
      <c r="BC77" s="28"/>
      <c r="BD77" s="28"/>
      <c r="BE77" s="28"/>
      <c r="BF77" s="28"/>
      <c r="BG77" s="28"/>
      <c r="BH77" s="168">
        <f>BH78</f>
        <v>4500</v>
      </c>
      <c r="BI77" s="16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168">
        <v>0</v>
      </c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68">
        <f t="shared" si="7"/>
        <v>4500</v>
      </c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24" customFormat="1" ht="25.5" customHeight="1">
      <c r="A78" s="175" t="s">
        <v>157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35" t="s">
        <v>14</v>
      </c>
      <c r="AK78" s="135"/>
      <c r="AL78" s="135"/>
      <c r="AM78" s="19"/>
      <c r="AN78" s="19"/>
      <c r="AO78" s="19"/>
      <c r="AP78" s="211" t="s">
        <v>328</v>
      </c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3"/>
      <c r="BB78" s="28"/>
      <c r="BC78" s="28"/>
      <c r="BD78" s="28"/>
      <c r="BE78" s="28"/>
      <c r="BF78" s="28"/>
      <c r="BG78" s="28"/>
      <c r="BH78" s="168">
        <v>4500</v>
      </c>
      <c r="BI78" s="16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168">
        <v>0</v>
      </c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68">
        <f>BH78-BU78</f>
        <v>4500</v>
      </c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18" customHeight="1">
      <c r="A79" s="281" t="s">
        <v>249</v>
      </c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98" t="s">
        <v>14</v>
      </c>
      <c r="AK79" s="298"/>
      <c r="AL79" s="298"/>
      <c r="AM79" s="63"/>
      <c r="AN79" s="63"/>
      <c r="AO79" s="63"/>
      <c r="AP79" s="298" t="s">
        <v>250</v>
      </c>
      <c r="AQ79" s="298"/>
      <c r="AR79" s="298"/>
      <c r="AS79" s="298"/>
      <c r="AT79" s="298"/>
      <c r="AU79" s="298"/>
      <c r="AV79" s="298"/>
      <c r="AW79" s="298"/>
      <c r="AX79" s="298"/>
      <c r="AY79" s="298"/>
      <c r="AZ79" s="298"/>
      <c r="BA79" s="298"/>
      <c r="BB79" s="64"/>
      <c r="BC79" s="64"/>
      <c r="BD79" s="64"/>
      <c r="BE79" s="64"/>
      <c r="BF79" s="64"/>
      <c r="BG79" s="64"/>
      <c r="BH79" s="294">
        <f>BH80+BH87</f>
        <v>989500</v>
      </c>
      <c r="BI79" s="294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217">
        <f>BU80+BU87</f>
        <v>75558.75</v>
      </c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18"/>
      <c r="CH79" s="218"/>
      <c r="CI79" s="217">
        <f aca="true" t="shared" si="8" ref="CI79:CI86">BH79-BU79</f>
        <v>913941.25</v>
      </c>
      <c r="CJ79" s="218"/>
      <c r="CK79" s="218"/>
      <c r="CL79" s="218"/>
      <c r="CM79" s="218"/>
      <c r="CN79" s="218"/>
      <c r="CO79" s="218"/>
      <c r="CP79" s="218"/>
      <c r="CQ79" s="218"/>
      <c r="CR79" s="218"/>
      <c r="CS79" s="218"/>
      <c r="CT79" s="219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20.25" customHeight="1">
      <c r="A80" s="283" t="s">
        <v>251</v>
      </c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184" t="s">
        <v>14</v>
      </c>
      <c r="AK80" s="184"/>
      <c r="AL80" s="184"/>
      <c r="AM80" s="184"/>
      <c r="AN80" s="184"/>
      <c r="AO80" s="184"/>
      <c r="AP80" s="135" t="s">
        <v>252</v>
      </c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28"/>
      <c r="BC80" s="28"/>
      <c r="BD80" s="28"/>
      <c r="BE80" s="28"/>
      <c r="BF80" s="28"/>
      <c r="BG80" s="28"/>
      <c r="BH80" s="168">
        <f>BH81</f>
        <v>20000</v>
      </c>
      <c r="BI80" s="16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168">
        <f>BU81</f>
        <v>0</v>
      </c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68">
        <f t="shared" si="8"/>
        <v>20000</v>
      </c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28.5" customHeight="1">
      <c r="A81" s="175" t="s">
        <v>253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84" t="s">
        <v>14</v>
      </c>
      <c r="AK81" s="184"/>
      <c r="AL81" s="184"/>
      <c r="AM81" s="184"/>
      <c r="AN81" s="184"/>
      <c r="AO81" s="184"/>
      <c r="AP81" s="135" t="s">
        <v>254</v>
      </c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28"/>
      <c r="BC81" s="28"/>
      <c r="BD81" s="28"/>
      <c r="BE81" s="28"/>
      <c r="BF81" s="28"/>
      <c r="BG81" s="28"/>
      <c r="BH81" s="168">
        <f>BH82</f>
        <v>20000</v>
      </c>
      <c r="BI81" s="16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168">
        <f>BU82</f>
        <v>0</v>
      </c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68">
        <f t="shared" si="8"/>
        <v>20000</v>
      </c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58.5" customHeight="1">
      <c r="A82" s="175" t="s">
        <v>256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84" t="s">
        <v>14</v>
      </c>
      <c r="AK82" s="184"/>
      <c r="AL82" s="184"/>
      <c r="AM82" s="184"/>
      <c r="AN82" s="184"/>
      <c r="AO82" s="184"/>
      <c r="AP82" s="135" t="s">
        <v>255</v>
      </c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28"/>
      <c r="BC82" s="28"/>
      <c r="BD82" s="28"/>
      <c r="BE82" s="28"/>
      <c r="BF82" s="28"/>
      <c r="BG82" s="28"/>
      <c r="BH82" s="168">
        <f>BH83</f>
        <v>20000</v>
      </c>
      <c r="BI82" s="16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168">
        <f>BU83</f>
        <v>0</v>
      </c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68">
        <f t="shared" si="8"/>
        <v>20000</v>
      </c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27.75" customHeight="1">
      <c r="A83" s="175" t="s">
        <v>140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84" t="s">
        <v>14</v>
      </c>
      <c r="AK83" s="184"/>
      <c r="AL83" s="184"/>
      <c r="AM83" s="184"/>
      <c r="AN83" s="184"/>
      <c r="AO83" s="184"/>
      <c r="AP83" s="135" t="s">
        <v>456</v>
      </c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37"/>
      <c r="BC83" s="37"/>
      <c r="BD83" s="37"/>
      <c r="BE83" s="37"/>
      <c r="BF83" s="37"/>
      <c r="BG83" s="37"/>
      <c r="BH83" s="168">
        <f>BH84</f>
        <v>20000</v>
      </c>
      <c r="BI83" s="169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183">
        <f>BU84</f>
        <v>0</v>
      </c>
      <c r="BV83" s="183"/>
      <c r="BW83" s="183"/>
      <c r="BX83" s="183"/>
      <c r="BY83" s="183"/>
      <c r="BZ83" s="183"/>
      <c r="CA83" s="183"/>
      <c r="CB83" s="183"/>
      <c r="CC83" s="183"/>
      <c r="CD83" s="183"/>
      <c r="CE83" s="183"/>
      <c r="CF83" s="183"/>
      <c r="CG83" s="183"/>
      <c r="CH83" s="183"/>
      <c r="CI83" s="168">
        <f t="shared" si="8"/>
        <v>20000</v>
      </c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18" customHeight="1">
      <c r="A84" s="175" t="s">
        <v>163</v>
      </c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35" t="s">
        <v>14</v>
      </c>
      <c r="AK84" s="135"/>
      <c r="AL84" s="135"/>
      <c r="AM84" s="135"/>
      <c r="AN84" s="135"/>
      <c r="AO84" s="135"/>
      <c r="AP84" s="135" t="s">
        <v>457</v>
      </c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28"/>
      <c r="BC84" s="28"/>
      <c r="BD84" s="28"/>
      <c r="BE84" s="28"/>
      <c r="BF84" s="28"/>
      <c r="BG84" s="28"/>
      <c r="BH84" s="168">
        <f>BH85</f>
        <v>20000</v>
      </c>
      <c r="BI84" s="169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168">
        <f>BU85</f>
        <v>0</v>
      </c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68">
        <f t="shared" si="8"/>
        <v>20000</v>
      </c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18" customHeight="1">
      <c r="A85" s="166" t="s">
        <v>257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35" t="s">
        <v>14</v>
      </c>
      <c r="AK85" s="135"/>
      <c r="AL85" s="135"/>
      <c r="AM85" s="135"/>
      <c r="AN85" s="135"/>
      <c r="AO85" s="135"/>
      <c r="AP85" s="135" t="s">
        <v>458</v>
      </c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28"/>
      <c r="BC85" s="28"/>
      <c r="BD85" s="28"/>
      <c r="BE85" s="28"/>
      <c r="BF85" s="28"/>
      <c r="BG85" s="28"/>
      <c r="BH85" s="177">
        <f>SUM(BH86)</f>
        <v>20000</v>
      </c>
      <c r="BI85" s="177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177">
        <f>SUM(BU86)</f>
        <v>0</v>
      </c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68">
        <f t="shared" si="8"/>
        <v>20000</v>
      </c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18" customHeight="1">
      <c r="A86" s="178" t="s">
        <v>146</v>
      </c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35" t="s">
        <v>14</v>
      </c>
      <c r="AK86" s="135"/>
      <c r="AL86" s="135"/>
      <c r="AM86" s="19"/>
      <c r="AN86" s="19"/>
      <c r="AO86" s="19"/>
      <c r="AP86" s="135" t="s">
        <v>459</v>
      </c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28"/>
      <c r="BC86" s="28"/>
      <c r="BD86" s="28"/>
      <c r="BE86" s="28"/>
      <c r="BF86" s="28"/>
      <c r="BG86" s="28"/>
      <c r="BH86" s="177">
        <v>20000</v>
      </c>
      <c r="BI86" s="177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168">
        <v>0</v>
      </c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68">
        <f t="shared" si="8"/>
        <v>20000</v>
      </c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4.75" customHeight="1">
      <c r="A87" s="305" t="s">
        <v>468</v>
      </c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286" t="s">
        <v>14</v>
      </c>
      <c r="AK87" s="286"/>
      <c r="AL87" s="286"/>
      <c r="AM87" s="286"/>
      <c r="AN87" s="286"/>
      <c r="AO87" s="286"/>
      <c r="AP87" s="202" t="s">
        <v>469</v>
      </c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31"/>
      <c r="BC87" s="31"/>
      <c r="BD87" s="31"/>
      <c r="BE87" s="31"/>
      <c r="BF87" s="31"/>
      <c r="BG87" s="31"/>
      <c r="BH87" s="187">
        <f>BH88+BH95</f>
        <v>969500</v>
      </c>
      <c r="BI87" s="19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187">
        <f>BU88+BU95</f>
        <v>75558.75</v>
      </c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7">
        <f aca="true" t="shared" si="9" ref="CI87:CI100">BH87-BU87</f>
        <v>893941.25</v>
      </c>
      <c r="CJ87" s="188"/>
      <c r="CK87" s="188"/>
      <c r="CL87" s="188"/>
      <c r="CM87" s="188"/>
      <c r="CN87" s="188"/>
      <c r="CO87" s="188"/>
      <c r="CP87" s="188"/>
      <c r="CQ87" s="188"/>
      <c r="CR87" s="188"/>
      <c r="CS87" s="188"/>
      <c r="CT87" s="193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73" customFormat="1" ht="28.5" customHeight="1">
      <c r="A88" s="174" t="s">
        <v>187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18" t="s">
        <v>14</v>
      </c>
      <c r="AK88" s="118"/>
      <c r="AL88" s="118"/>
      <c r="AM88" s="15"/>
      <c r="AN88" s="15"/>
      <c r="AO88" s="15"/>
      <c r="AP88" s="118" t="s">
        <v>493</v>
      </c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81"/>
      <c r="BC88" s="81"/>
      <c r="BD88" s="81"/>
      <c r="BE88" s="81"/>
      <c r="BF88" s="81"/>
      <c r="BG88" s="81"/>
      <c r="BH88" s="112">
        <f aca="true" t="shared" si="10" ref="BH88:BH93">BH89</f>
        <v>768700</v>
      </c>
      <c r="BI88" s="114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12">
        <f aca="true" t="shared" si="11" ref="BU88:BU93">BU89</f>
        <v>0</v>
      </c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2">
        <f aca="true" t="shared" si="12" ref="CI88:CI94">BH88-BU88</f>
        <v>768700</v>
      </c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30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</row>
    <row r="89" spans="1:188" s="73" customFormat="1" ht="81.75" customHeight="1">
      <c r="A89" s="174" t="s">
        <v>416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18" t="s">
        <v>14</v>
      </c>
      <c r="AK89" s="118"/>
      <c r="AL89" s="118"/>
      <c r="AM89" s="15"/>
      <c r="AN89" s="15"/>
      <c r="AO89" s="15"/>
      <c r="AP89" s="118" t="s">
        <v>494</v>
      </c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81"/>
      <c r="BC89" s="81"/>
      <c r="BD89" s="81"/>
      <c r="BE89" s="81"/>
      <c r="BF89" s="81"/>
      <c r="BG89" s="81"/>
      <c r="BH89" s="112">
        <f t="shared" si="10"/>
        <v>768700</v>
      </c>
      <c r="BI89" s="114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12">
        <f t="shared" si="11"/>
        <v>0</v>
      </c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2">
        <f t="shared" si="12"/>
        <v>768700</v>
      </c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30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</row>
    <row r="90" spans="1:188" s="73" customFormat="1" ht="69.75" customHeight="1">
      <c r="A90" s="172" t="s">
        <v>417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18" t="s">
        <v>14</v>
      </c>
      <c r="AK90" s="118"/>
      <c r="AL90" s="118"/>
      <c r="AM90" s="15"/>
      <c r="AN90" s="15"/>
      <c r="AO90" s="15"/>
      <c r="AP90" s="118" t="s">
        <v>495</v>
      </c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44"/>
      <c r="BC90" s="44"/>
      <c r="BD90" s="44"/>
      <c r="BE90" s="44"/>
      <c r="BF90" s="44"/>
      <c r="BG90" s="44"/>
      <c r="BH90" s="112">
        <f t="shared" si="10"/>
        <v>768700</v>
      </c>
      <c r="BI90" s="114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12">
        <f t="shared" si="11"/>
        <v>0</v>
      </c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2">
        <f t="shared" si="12"/>
        <v>768700</v>
      </c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30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</row>
    <row r="91" spans="1:188" s="73" customFormat="1" ht="18" customHeight="1">
      <c r="A91" s="172" t="s">
        <v>116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18" t="s">
        <v>14</v>
      </c>
      <c r="AK91" s="118"/>
      <c r="AL91" s="118"/>
      <c r="AM91" s="118"/>
      <c r="AN91" s="118"/>
      <c r="AO91" s="118"/>
      <c r="AP91" s="118" t="s">
        <v>496</v>
      </c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81"/>
      <c r="BC91" s="81"/>
      <c r="BD91" s="81"/>
      <c r="BE91" s="81"/>
      <c r="BF91" s="81"/>
      <c r="BG91" s="81"/>
      <c r="BH91" s="132">
        <f t="shared" si="10"/>
        <v>768700</v>
      </c>
      <c r="BI91" s="132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12">
        <f t="shared" si="11"/>
        <v>0</v>
      </c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2">
        <f t="shared" si="12"/>
        <v>768700</v>
      </c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30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</row>
    <row r="92" spans="1:188" s="73" customFormat="1" ht="18" customHeight="1">
      <c r="A92" s="172" t="s">
        <v>141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18" t="s">
        <v>14</v>
      </c>
      <c r="AK92" s="118"/>
      <c r="AL92" s="118"/>
      <c r="AM92" s="15"/>
      <c r="AN92" s="15"/>
      <c r="AO92" s="15"/>
      <c r="AP92" s="118" t="s">
        <v>497</v>
      </c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44"/>
      <c r="BC92" s="44"/>
      <c r="BD92" s="44"/>
      <c r="BE92" s="44"/>
      <c r="BF92" s="44"/>
      <c r="BG92" s="44"/>
      <c r="BH92" s="112">
        <f t="shared" si="10"/>
        <v>768700</v>
      </c>
      <c r="BI92" s="114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12">
        <f t="shared" si="11"/>
        <v>0</v>
      </c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2">
        <f t="shared" si="12"/>
        <v>768700</v>
      </c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30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</row>
    <row r="93" spans="1:188" s="73" customFormat="1" ht="29.25" customHeight="1">
      <c r="A93" s="172" t="s">
        <v>418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18" t="s">
        <v>14</v>
      </c>
      <c r="AK93" s="118"/>
      <c r="AL93" s="118"/>
      <c r="AM93" s="118"/>
      <c r="AN93" s="118"/>
      <c r="AO93" s="118"/>
      <c r="AP93" s="118" t="s">
        <v>498</v>
      </c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81"/>
      <c r="BC93" s="81"/>
      <c r="BD93" s="81"/>
      <c r="BE93" s="81"/>
      <c r="BF93" s="81"/>
      <c r="BG93" s="81"/>
      <c r="BH93" s="132">
        <f t="shared" si="10"/>
        <v>768700</v>
      </c>
      <c r="BI93" s="132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12">
        <f t="shared" si="11"/>
        <v>0</v>
      </c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2">
        <f t="shared" si="12"/>
        <v>768700</v>
      </c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30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</row>
    <row r="94" spans="1:188" s="73" customFormat="1" ht="36.75" customHeight="1">
      <c r="A94" s="172" t="s">
        <v>419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18" t="s">
        <v>14</v>
      </c>
      <c r="AK94" s="118"/>
      <c r="AL94" s="118"/>
      <c r="AM94" s="15"/>
      <c r="AN94" s="15"/>
      <c r="AO94" s="15"/>
      <c r="AP94" s="118" t="s">
        <v>499</v>
      </c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44"/>
      <c r="BC94" s="44"/>
      <c r="BD94" s="44"/>
      <c r="BE94" s="44"/>
      <c r="BF94" s="44"/>
      <c r="BG94" s="44"/>
      <c r="BH94" s="112">
        <v>768700</v>
      </c>
      <c r="BI94" s="114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12">
        <v>0</v>
      </c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2">
        <f t="shared" si="12"/>
        <v>768700</v>
      </c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30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</row>
    <row r="95" spans="1:188" s="24" customFormat="1" ht="52.5" customHeight="1">
      <c r="A95" s="175" t="s">
        <v>467</v>
      </c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84" t="s">
        <v>14</v>
      </c>
      <c r="AK95" s="184"/>
      <c r="AL95" s="184"/>
      <c r="AM95" s="184"/>
      <c r="AN95" s="184"/>
      <c r="AO95" s="184"/>
      <c r="AP95" s="135" t="s">
        <v>466</v>
      </c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28"/>
      <c r="BC95" s="28"/>
      <c r="BD95" s="28"/>
      <c r="BE95" s="28"/>
      <c r="BF95" s="28"/>
      <c r="BG95" s="28"/>
      <c r="BH95" s="168">
        <f>BH96</f>
        <v>200800</v>
      </c>
      <c r="BI95" s="16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168">
        <f>BU96</f>
        <v>75558.75</v>
      </c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68">
        <f t="shared" si="9"/>
        <v>125241.25</v>
      </c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38.25" customHeight="1">
      <c r="A96" s="175" t="s">
        <v>465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84" t="s">
        <v>14</v>
      </c>
      <c r="AK96" s="184"/>
      <c r="AL96" s="184"/>
      <c r="AM96" s="184"/>
      <c r="AN96" s="184"/>
      <c r="AO96" s="184"/>
      <c r="AP96" s="135" t="s">
        <v>464</v>
      </c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28"/>
      <c r="BC96" s="28"/>
      <c r="BD96" s="28"/>
      <c r="BE96" s="28"/>
      <c r="BF96" s="28"/>
      <c r="BG96" s="28"/>
      <c r="BH96" s="168">
        <f>BH97</f>
        <v>200800</v>
      </c>
      <c r="BI96" s="16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168">
        <f>BU97</f>
        <v>75558.75</v>
      </c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68">
        <f t="shared" si="9"/>
        <v>125241.25</v>
      </c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27.75" customHeight="1">
      <c r="A97" s="175" t="s">
        <v>140</v>
      </c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84" t="s">
        <v>14</v>
      </c>
      <c r="AK97" s="184"/>
      <c r="AL97" s="184"/>
      <c r="AM97" s="184"/>
      <c r="AN97" s="184"/>
      <c r="AO97" s="184"/>
      <c r="AP97" s="135" t="s">
        <v>463</v>
      </c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37"/>
      <c r="BC97" s="37"/>
      <c r="BD97" s="37"/>
      <c r="BE97" s="37"/>
      <c r="BF97" s="37"/>
      <c r="BG97" s="37"/>
      <c r="BH97" s="168">
        <f>BH98</f>
        <v>200800</v>
      </c>
      <c r="BI97" s="169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183">
        <f>BU98</f>
        <v>75558.75</v>
      </c>
      <c r="BV97" s="183"/>
      <c r="BW97" s="183"/>
      <c r="BX97" s="183"/>
      <c r="BY97" s="183"/>
      <c r="BZ97" s="183"/>
      <c r="CA97" s="183"/>
      <c r="CB97" s="183"/>
      <c r="CC97" s="183"/>
      <c r="CD97" s="183"/>
      <c r="CE97" s="183"/>
      <c r="CF97" s="183"/>
      <c r="CG97" s="183"/>
      <c r="CH97" s="183"/>
      <c r="CI97" s="168">
        <f t="shared" si="9"/>
        <v>125241.25</v>
      </c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18" customHeight="1">
      <c r="A98" s="175" t="s">
        <v>163</v>
      </c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35" t="s">
        <v>14</v>
      </c>
      <c r="AK98" s="135"/>
      <c r="AL98" s="135"/>
      <c r="AM98" s="135"/>
      <c r="AN98" s="135"/>
      <c r="AO98" s="135"/>
      <c r="AP98" s="135" t="s">
        <v>462</v>
      </c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28"/>
      <c r="BC98" s="28"/>
      <c r="BD98" s="28"/>
      <c r="BE98" s="28"/>
      <c r="BF98" s="28"/>
      <c r="BG98" s="28"/>
      <c r="BH98" s="168">
        <f>BH99</f>
        <v>200800</v>
      </c>
      <c r="BI98" s="169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168">
        <f>BU99</f>
        <v>75558.75</v>
      </c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68">
        <f t="shared" si="9"/>
        <v>125241.25</v>
      </c>
      <c r="CJ98" s="170"/>
      <c r="CK98" s="170"/>
      <c r="CL98" s="170"/>
      <c r="CM98" s="170"/>
      <c r="CN98" s="170"/>
      <c r="CO98" s="170"/>
      <c r="CP98" s="170"/>
      <c r="CQ98" s="170"/>
      <c r="CR98" s="170"/>
      <c r="CS98" s="170"/>
      <c r="CT98" s="17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18" customHeight="1">
      <c r="A99" s="166" t="s">
        <v>257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35" t="s">
        <v>14</v>
      </c>
      <c r="AK99" s="135"/>
      <c r="AL99" s="135"/>
      <c r="AM99" s="135"/>
      <c r="AN99" s="135"/>
      <c r="AO99" s="135"/>
      <c r="AP99" s="135" t="s">
        <v>461</v>
      </c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28"/>
      <c r="BC99" s="28"/>
      <c r="BD99" s="28"/>
      <c r="BE99" s="28"/>
      <c r="BF99" s="28"/>
      <c r="BG99" s="28"/>
      <c r="BH99" s="177">
        <f>SUM(BH100)</f>
        <v>200800</v>
      </c>
      <c r="BI99" s="177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177">
        <f>SUM(BU100)</f>
        <v>75558.75</v>
      </c>
      <c r="BV99" s="177"/>
      <c r="BW99" s="177"/>
      <c r="BX99" s="177"/>
      <c r="BY99" s="177"/>
      <c r="BZ99" s="177"/>
      <c r="CA99" s="177"/>
      <c r="CB99" s="177"/>
      <c r="CC99" s="177"/>
      <c r="CD99" s="177"/>
      <c r="CE99" s="177"/>
      <c r="CF99" s="177"/>
      <c r="CG99" s="177"/>
      <c r="CH99" s="177"/>
      <c r="CI99" s="168">
        <f t="shared" si="9"/>
        <v>125241.25</v>
      </c>
      <c r="CJ99" s="170"/>
      <c r="CK99" s="170"/>
      <c r="CL99" s="170"/>
      <c r="CM99" s="170"/>
      <c r="CN99" s="170"/>
      <c r="CO99" s="170"/>
      <c r="CP99" s="170"/>
      <c r="CQ99" s="170"/>
      <c r="CR99" s="170"/>
      <c r="CS99" s="170"/>
      <c r="CT99" s="17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18" customHeight="1">
      <c r="A100" s="178" t="s">
        <v>146</v>
      </c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35" t="s">
        <v>14</v>
      </c>
      <c r="AK100" s="135"/>
      <c r="AL100" s="135"/>
      <c r="AM100" s="19"/>
      <c r="AN100" s="19"/>
      <c r="AO100" s="19"/>
      <c r="AP100" s="135" t="s">
        <v>460</v>
      </c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28"/>
      <c r="BC100" s="28"/>
      <c r="BD100" s="28"/>
      <c r="BE100" s="28"/>
      <c r="BF100" s="28"/>
      <c r="BG100" s="28"/>
      <c r="BH100" s="177">
        <v>200800</v>
      </c>
      <c r="BI100" s="177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168">
        <v>75558.75</v>
      </c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68">
        <f t="shared" si="9"/>
        <v>125241.25</v>
      </c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98" s="45" customFormat="1" ht="24" customHeight="1">
      <c r="A101" s="287" t="s">
        <v>176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2" t="s">
        <v>14</v>
      </c>
      <c r="AK101" s="122"/>
      <c r="AL101" s="122"/>
      <c r="AM101" s="17"/>
      <c r="AN101" s="17"/>
      <c r="AO101" s="17"/>
      <c r="AP101" s="123" t="s">
        <v>177</v>
      </c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5"/>
      <c r="BB101" s="44"/>
      <c r="BC101" s="44"/>
      <c r="BD101" s="44"/>
      <c r="BE101" s="44"/>
      <c r="BF101" s="44"/>
      <c r="BG101" s="44"/>
      <c r="BH101" s="115">
        <f>BH102+BH126</f>
        <v>6278900</v>
      </c>
      <c r="BI101" s="117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15">
        <f>BU102+BU126</f>
        <v>572523.39</v>
      </c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87">
        <f t="shared" si="7"/>
        <v>5706376.61</v>
      </c>
      <c r="CJ101" s="188"/>
      <c r="CK101" s="188"/>
      <c r="CL101" s="188"/>
      <c r="CM101" s="188"/>
      <c r="CN101" s="188"/>
      <c r="CO101" s="188"/>
      <c r="CP101" s="188"/>
      <c r="CQ101" s="188"/>
      <c r="CR101" s="188"/>
      <c r="CS101" s="188"/>
      <c r="CT101" s="193"/>
    </row>
    <row r="102" spans="1:188" s="48" customFormat="1" ht="18" customHeight="1">
      <c r="A102" s="262" t="s">
        <v>181</v>
      </c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16" t="s">
        <v>14</v>
      </c>
      <c r="AK102" s="216"/>
      <c r="AL102" s="216"/>
      <c r="AM102" s="54"/>
      <c r="AN102" s="54"/>
      <c r="AO102" s="54"/>
      <c r="AP102" s="216" t="s">
        <v>182</v>
      </c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52"/>
      <c r="BC102" s="52"/>
      <c r="BD102" s="52"/>
      <c r="BE102" s="52"/>
      <c r="BF102" s="52"/>
      <c r="BG102" s="52"/>
      <c r="BH102" s="214">
        <f>BH113+BH103+BH120</f>
        <v>1276700</v>
      </c>
      <c r="BI102" s="215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214">
        <f>BU113+BU103+BU120</f>
        <v>60338</v>
      </c>
      <c r="BV102" s="253"/>
      <c r="BW102" s="253"/>
      <c r="BX102" s="253"/>
      <c r="BY102" s="253"/>
      <c r="BZ102" s="253"/>
      <c r="CA102" s="253"/>
      <c r="CB102" s="253"/>
      <c r="CC102" s="253"/>
      <c r="CD102" s="253"/>
      <c r="CE102" s="253"/>
      <c r="CF102" s="253"/>
      <c r="CG102" s="253"/>
      <c r="CH102" s="253"/>
      <c r="CI102" s="229">
        <f t="shared" si="7"/>
        <v>1216362</v>
      </c>
      <c r="CJ102" s="230"/>
      <c r="CK102" s="230"/>
      <c r="CL102" s="230"/>
      <c r="CM102" s="230"/>
      <c r="CN102" s="230"/>
      <c r="CO102" s="230"/>
      <c r="CP102" s="230"/>
      <c r="CQ102" s="230"/>
      <c r="CR102" s="230"/>
      <c r="CS102" s="230"/>
      <c r="CT102" s="231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</row>
    <row r="103" spans="1:188" s="24" customFormat="1" ht="27.75" customHeight="1">
      <c r="A103" s="269" t="s">
        <v>183</v>
      </c>
      <c r="B103" s="270"/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02" t="s">
        <v>14</v>
      </c>
      <c r="AK103" s="202"/>
      <c r="AL103" s="202"/>
      <c r="AM103" s="39"/>
      <c r="AN103" s="39"/>
      <c r="AO103" s="39"/>
      <c r="AP103" s="202" t="s">
        <v>184</v>
      </c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35"/>
      <c r="BC103" s="35"/>
      <c r="BD103" s="35"/>
      <c r="BE103" s="35"/>
      <c r="BF103" s="35"/>
      <c r="BG103" s="35"/>
      <c r="BH103" s="187">
        <f>BH104</f>
        <v>56000</v>
      </c>
      <c r="BI103" s="192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6"/>
      <c r="BU103" s="187">
        <f>BU104</f>
        <v>608</v>
      </c>
      <c r="BV103" s="297"/>
      <c r="BW103" s="297"/>
      <c r="BX103" s="297"/>
      <c r="BY103" s="297"/>
      <c r="BZ103" s="297"/>
      <c r="CA103" s="297"/>
      <c r="CB103" s="297"/>
      <c r="CC103" s="297"/>
      <c r="CD103" s="297"/>
      <c r="CE103" s="297"/>
      <c r="CF103" s="297"/>
      <c r="CG103" s="297"/>
      <c r="CH103" s="297"/>
      <c r="CI103" s="187">
        <f t="shared" si="7"/>
        <v>55392</v>
      </c>
      <c r="CJ103" s="188"/>
      <c r="CK103" s="188"/>
      <c r="CL103" s="188"/>
      <c r="CM103" s="188"/>
      <c r="CN103" s="188"/>
      <c r="CO103" s="188"/>
      <c r="CP103" s="188"/>
      <c r="CQ103" s="188"/>
      <c r="CR103" s="188"/>
      <c r="CS103" s="188"/>
      <c r="CT103" s="193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25.5" customHeight="1">
      <c r="A104" s="175" t="s">
        <v>185</v>
      </c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35" t="s">
        <v>14</v>
      </c>
      <c r="AK104" s="135"/>
      <c r="AL104" s="135"/>
      <c r="AM104" s="39"/>
      <c r="AN104" s="39"/>
      <c r="AO104" s="39"/>
      <c r="AP104" s="135" t="s">
        <v>186</v>
      </c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35"/>
      <c r="BC104" s="35"/>
      <c r="BD104" s="35"/>
      <c r="BE104" s="35"/>
      <c r="BF104" s="35"/>
      <c r="BG104" s="35"/>
      <c r="BH104" s="168">
        <f>BH105</f>
        <v>56000</v>
      </c>
      <c r="BI104" s="169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42"/>
      <c r="BU104" s="168">
        <f>BU105</f>
        <v>608</v>
      </c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8">
        <f t="shared" si="7"/>
        <v>55392</v>
      </c>
      <c r="CJ104" s="170"/>
      <c r="CK104" s="170"/>
      <c r="CL104" s="170"/>
      <c r="CM104" s="170"/>
      <c r="CN104" s="170"/>
      <c r="CO104" s="170"/>
      <c r="CP104" s="170"/>
      <c r="CQ104" s="170"/>
      <c r="CR104" s="170"/>
      <c r="CS104" s="170"/>
      <c r="CT104" s="17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7" customHeight="1">
      <c r="A105" s="175" t="s">
        <v>140</v>
      </c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35" t="s">
        <v>14</v>
      </c>
      <c r="AK105" s="135"/>
      <c r="AL105" s="135"/>
      <c r="AM105" s="39"/>
      <c r="AN105" s="39"/>
      <c r="AO105" s="39"/>
      <c r="AP105" s="135" t="s">
        <v>329</v>
      </c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35"/>
      <c r="BC105" s="35"/>
      <c r="BD105" s="35"/>
      <c r="BE105" s="35"/>
      <c r="BF105" s="35"/>
      <c r="BG105" s="35"/>
      <c r="BH105" s="168">
        <f>BH106+BH111</f>
        <v>56000</v>
      </c>
      <c r="BI105" s="169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42"/>
      <c r="BU105" s="168">
        <f>BU106+BU111</f>
        <v>608</v>
      </c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8">
        <f t="shared" si="7"/>
        <v>55392</v>
      </c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18" customHeight="1">
      <c r="A106" s="178" t="s">
        <v>163</v>
      </c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35" t="s">
        <v>14</v>
      </c>
      <c r="AK106" s="135"/>
      <c r="AL106" s="135"/>
      <c r="AM106" s="39"/>
      <c r="AN106" s="39"/>
      <c r="AO106" s="39"/>
      <c r="AP106" s="135" t="s">
        <v>330</v>
      </c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35"/>
      <c r="BC106" s="35"/>
      <c r="BD106" s="35"/>
      <c r="BE106" s="35"/>
      <c r="BF106" s="35"/>
      <c r="BG106" s="35"/>
      <c r="BH106" s="168">
        <f>BH107+BH110</f>
        <v>56000</v>
      </c>
      <c r="BI106" s="169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42"/>
      <c r="BU106" s="168">
        <f>BU107+BU110</f>
        <v>608</v>
      </c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8">
        <f t="shared" si="7"/>
        <v>55392</v>
      </c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24" customFormat="1" ht="18" customHeight="1">
      <c r="A107" s="166" t="s">
        <v>257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35" t="s">
        <v>14</v>
      </c>
      <c r="AK107" s="135"/>
      <c r="AL107" s="135"/>
      <c r="AM107" s="30"/>
      <c r="AN107" s="30"/>
      <c r="AO107" s="30"/>
      <c r="AP107" s="135" t="s">
        <v>331</v>
      </c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31"/>
      <c r="BC107" s="31"/>
      <c r="BD107" s="31"/>
      <c r="BE107" s="31"/>
      <c r="BF107" s="31"/>
      <c r="BG107" s="31"/>
      <c r="BH107" s="168">
        <f>BH108+BH109</f>
        <v>53000</v>
      </c>
      <c r="BI107" s="169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168">
        <f>BU108+BU109</f>
        <v>0</v>
      </c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68">
        <f t="shared" si="7"/>
        <v>53000</v>
      </c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188" s="24" customFormat="1" ht="27" customHeight="1">
      <c r="A108" s="185" t="s">
        <v>332</v>
      </c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35" t="s">
        <v>14</v>
      </c>
      <c r="AK108" s="135"/>
      <c r="AL108" s="135"/>
      <c r="AM108" s="30"/>
      <c r="AN108" s="30"/>
      <c r="AO108" s="30"/>
      <c r="AP108" s="135" t="s">
        <v>333</v>
      </c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31"/>
      <c r="BC108" s="31"/>
      <c r="BD108" s="31"/>
      <c r="BE108" s="31"/>
      <c r="BF108" s="31"/>
      <c r="BG108" s="31"/>
      <c r="BH108" s="168">
        <v>50000</v>
      </c>
      <c r="BI108" s="169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168">
        <v>0</v>
      </c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68">
        <f t="shared" si="7"/>
        <v>50000</v>
      </c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18" customHeight="1">
      <c r="A109" s="166" t="s">
        <v>146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35" t="s">
        <v>14</v>
      </c>
      <c r="AK109" s="135"/>
      <c r="AL109" s="135"/>
      <c r="AM109" s="30"/>
      <c r="AN109" s="30"/>
      <c r="AO109" s="30"/>
      <c r="AP109" s="135" t="s">
        <v>334</v>
      </c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31"/>
      <c r="BC109" s="31"/>
      <c r="BD109" s="31"/>
      <c r="BE109" s="31"/>
      <c r="BF109" s="31"/>
      <c r="BG109" s="31"/>
      <c r="BH109" s="168">
        <v>3000</v>
      </c>
      <c r="BI109" s="169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168">
        <v>0</v>
      </c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68">
        <f t="shared" si="7"/>
        <v>3000</v>
      </c>
      <c r="CJ109" s="170"/>
      <c r="CK109" s="170"/>
      <c r="CL109" s="170"/>
      <c r="CM109" s="170"/>
      <c r="CN109" s="170"/>
      <c r="CO109" s="170"/>
      <c r="CP109" s="170"/>
      <c r="CQ109" s="170"/>
      <c r="CR109" s="170"/>
      <c r="CS109" s="170"/>
      <c r="CT109" s="17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18" customHeight="1">
      <c r="A110" s="175" t="s">
        <v>162</v>
      </c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35" t="s">
        <v>14</v>
      </c>
      <c r="AK110" s="135"/>
      <c r="AL110" s="135"/>
      <c r="AM110" s="30"/>
      <c r="AN110" s="30"/>
      <c r="AO110" s="30"/>
      <c r="AP110" s="135" t="s">
        <v>335</v>
      </c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31"/>
      <c r="BC110" s="31"/>
      <c r="BD110" s="31"/>
      <c r="BE110" s="31"/>
      <c r="BF110" s="31"/>
      <c r="BG110" s="31"/>
      <c r="BH110" s="168">
        <v>3000</v>
      </c>
      <c r="BI110" s="169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168">
        <v>608</v>
      </c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68">
        <f t="shared" si="7"/>
        <v>2392</v>
      </c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24.75" customHeight="1">
      <c r="A111" s="185" t="s">
        <v>156</v>
      </c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35" t="s">
        <v>14</v>
      </c>
      <c r="AK111" s="135"/>
      <c r="AL111" s="135"/>
      <c r="AM111" s="135"/>
      <c r="AN111" s="135"/>
      <c r="AO111" s="135"/>
      <c r="AP111" s="135" t="s">
        <v>336</v>
      </c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28"/>
      <c r="BC111" s="28"/>
      <c r="BD111" s="28"/>
      <c r="BE111" s="28"/>
      <c r="BF111" s="28"/>
      <c r="BG111" s="28"/>
      <c r="BH111" s="168">
        <f>SUM(BH112)</f>
        <v>0</v>
      </c>
      <c r="BI111" s="169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168">
        <f>SUM(BU112)</f>
        <v>0</v>
      </c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68">
        <f t="shared" si="7"/>
        <v>0</v>
      </c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24" customFormat="1" ht="27" customHeight="1">
      <c r="A112" s="185" t="s">
        <v>158</v>
      </c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35" t="s">
        <v>14</v>
      </c>
      <c r="AK112" s="135"/>
      <c r="AL112" s="135"/>
      <c r="AM112" s="19"/>
      <c r="AN112" s="19"/>
      <c r="AO112" s="19"/>
      <c r="AP112" s="135" t="s">
        <v>337</v>
      </c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28"/>
      <c r="BC112" s="28"/>
      <c r="BD112" s="28"/>
      <c r="BE112" s="28"/>
      <c r="BF112" s="28"/>
      <c r="BG112" s="28"/>
      <c r="BH112" s="168">
        <v>0</v>
      </c>
      <c r="BI112" s="169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168">
        <v>0</v>
      </c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68">
        <f t="shared" si="7"/>
        <v>0</v>
      </c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26.25" customHeight="1">
      <c r="A113" s="175" t="s">
        <v>187</v>
      </c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35" t="s">
        <v>14</v>
      </c>
      <c r="AK113" s="135"/>
      <c r="AL113" s="135"/>
      <c r="AM113" s="19"/>
      <c r="AN113" s="19"/>
      <c r="AO113" s="19"/>
      <c r="AP113" s="135" t="s">
        <v>188</v>
      </c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41"/>
      <c r="BC113" s="41"/>
      <c r="BD113" s="41"/>
      <c r="BE113" s="41"/>
      <c r="BF113" s="41"/>
      <c r="BG113" s="41"/>
      <c r="BH113" s="177">
        <f>BH114</f>
        <v>1040000</v>
      </c>
      <c r="BI113" s="177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168">
        <f>BU114</f>
        <v>0</v>
      </c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68">
        <f t="shared" si="7"/>
        <v>1040000</v>
      </c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78" customHeight="1">
      <c r="A114" s="175" t="s">
        <v>189</v>
      </c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35" t="s">
        <v>14</v>
      </c>
      <c r="AK114" s="135"/>
      <c r="AL114" s="135"/>
      <c r="AM114" s="19"/>
      <c r="AN114" s="19"/>
      <c r="AO114" s="19"/>
      <c r="AP114" s="135" t="s">
        <v>190</v>
      </c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41"/>
      <c r="BC114" s="41"/>
      <c r="BD114" s="41"/>
      <c r="BE114" s="41"/>
      <c r="BF114" s="41"/>
      <c r="BG114" s="41"/>
      <c r="BH114" s="168">
        <f>BH115</f>
        <v>1040000</v>
      </c>
      <c r="BI114" s="169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168">
        <f>BU115</f>
        <v>0</v>
      </c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68">
        <f t="shared" si="7"/>
        <v>1040000</v>
      </c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81.75" customHeight="1">
      <c r="A115" s="199" t="s">
        <v>191</v>
      </c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2" t="s">
        <v>14</v>
      </c>
      <c r="AK115" s="202"/>
      <c r="AL115" s="202"/>
      <c r="AM115" s="30"/>
      <c r="AN115" s="30"/>
      <c r="AO115" s="30"/>
      <c r="AP115" s="202" t="s">
        <v>192</v>
      </c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41"/>
      <c r="BC115" s="41"/>
      <c r="BD115" s="41"/>
      <c r="BE115" s="41"/>
      <c r="BF115" s="41"/>
      <c r="BG115" s="41"/>
      <c r="BH115" s="187">
        <f>BH116</f>
        <v>1040000</v>
      </c>
      <c r="BI115" s="192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187">
        <f>BU116</f>
        <v>0</v>
      </c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7">
        <f t="shared" si="7"/>
        <v>1040000</v>
      </c>
      <c r="CJ115" s="188"/>
      <c r="CK115" s="188"/>
      <c r="CL115" s="188"/>
      <c r="CM115" s="188"/>
      <c r="CN115" s="188"/>
      <c r="CO115" s="188"/>
      <c r="CP115" s="188"/>
      <c r="CQ115" s="188"/>
      <c r="CR115" s="188"/>
      <c r="CS115" s="188"/>
      <c r="CT115" s="193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18" customHeight="1">
      <c r="A116" s="175" t="s">
        <v>178</v>
      </c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35" t="s">
        <v>14</v>
      </c>
      <c r="AK116" s="135"/>
      <c r="AL116" s="135"/>
      <c r="AM116" s="19"/>
      <c r="AN116" s="19"/>
      <c r="AO116" s="19"/>
      <c r="AP116" s="135" t="s">
        <v>193</v>
      </c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41"/>
      <c r="BC116" s="41"/>
      <c r="BD116" s="41"/>
      <c r="BE116" s="41"/>
      <c r="BF116" s="41"/>
      <c r="BG116" s="41"/>
      <c r="BH116" s="168">
        <f>BH117</f>
        <v>1040000</v>
      </c>
      <c r="BI116" s="169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168">
        <f>BU117</f>
        <v>0</v>
      </c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68">
        <f t="shared" si="7"/>
        <v>1040000</v>
      </c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18" customHeight="1">
      <c r="A117" s="175" t="s">
        <v>163</v>
      </c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202" t="s">
        <v>14</v>
      </c>
      <c r="AK117" s="202"/>
      <c r="AL117" s="202"/>
      <c r="AM117" s="40"/>
      <c r="AN117" s="40"/>
      <c r="AO117" s="40"/>
      <c r="AP117" s="135" t="s">
        <v>194</v>
      </c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41"/>
      <c r="BC117" s="41"/>
      <c r="BD117" s="41"/>
      <c r="BE117" s="41"/>
      <c r="BF117" s="41"/>
      <c r="BG117" s="41"/>
      <c r="BH117" s="168">
        <f>BH118</f>
        <v>1040000</v>
      </c>
      <c r="BI117" s="169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168">
        <f>BU118</f>
        <v>0</v>
      </c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68">
        <f t="shared" si="7"/>
        <v>1040000</v>
      </c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27" customHeight="1">
      <c r="A118" s="185" t="s">
        <v>179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202" t="s">
        <v>14</v>
      </c>
      <c r="AK118" s="202"/>
      <c r="AL118" s="202"/>
      <c r="AM118" s="40"/>
      <c r="AN118" s="40"/>
      <c r="AO118" s="40"/>
      <c r="AP118" s="135" t="s">
        <v>195</v>
      </c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41"/>
      <c r="BC118" s="41"/>
      <c r="BD118" s="41"/>
      <c r="BE118" s="41"/>
      <c r="BF118" s="41"/>
      <c r="BG118" s="41"/>
      <c r="BH118" s="168">
        <f>SUM(BH119)</f>
        <v>1040000</v>
      </c>
      <c r="BI118" s="169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168">
        <f>SUM(BU119)</f>
        <v>0</v>
      </c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68">
        <f t="shared" si="7"/>
        <v>1040000</v>
      </c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49.5" customHeight="1">
      <c r="A119" s="175" t="s">
        <v>180</v>
      </c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202" t="s">
        <v>14</v>
      </c>
      <c r="AK119" s="202"/>
      <c r="AL119" s="202"/>
      <c r="AM119" s="40"/>
      <c r="AN119" s="40"/>
      <c r="AO119" s="40"/>
      <c r="AP119" s="135" t="s">
        <v>196</v>
      </c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41"/>
      <c r="BC119" s="41"/>
      <c r="BD119" s="41"/>
      <c r="BE119" s="41"/>
      <c r="BF119" s="41"/>
      <c r="BG119" s="41"/>
      <c r="BH119" s="168">
        <v>1040000</v>
      </c>
      <c r="BI119" s="169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168">
        <v>0</v>
      </c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68">
        <f t="shared" si="7"/>
        <v>1040000</v>
      </c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24" customHeight="1">
      <c r="A120" s="269" t="s">
        <v>319</v>
      </c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0"/>
      <c r="AI120" s="270"/>
      <c r="AJ120" s="202" t="s">
        <v>14</v>
      </c>
      <c r="AK120" s="202"/>
      <c r="AL120" s="202"/>
      <c r="AM120" s="202"/>
      <c r="AN120" s="202"/>
      <c r="AO120" s="202"/>
      <c r="AP120" s="202" t="s">
        <v>338</v>
      </c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31"/>
      <c r="BC120" s="31"/>
      <c r="BD120" s="31"/>
      <c r="BE120" s="31"/>
      <c r="BF120" s="31"/>
      <c r="BG120" s="31"/>
      <c r="BH120" s="187">
        <f>BH121</f>
        <v>180700</v>
      </c>
      <c r="BI120" s="19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187">
        <f>BU121</f>
        <v>59730</v>
      </c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7">
        <f t="shared" si="7"/>
        <v>120970</v>
      </c>
      <c r="CJ120" s="188"/>
      <c r="CK120" s="188"/>
      <c r="CL120" s="188"/>
      <c r="CM120" s="188"/>
      <c r="CN120" s="188"/>
      <c r="CO120" s="188"/>
      <c r="CP120" s="188"/>
      <c r="CQ120" s="188"/>
      <c r="CR120" s="188"/>
      <c r="CS120" s="188"/>
      <c r="CT120" s="193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132" customHeight="1">
      <c r="A121" s="208" t="s">
        <v>470</v>
      </c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85" t="s">
        <v>14</v>
      </c>
      <c r="AK121" s="285"/>
      <c r="AL121" s="285"/>
      <c r="AM121" s="285"/>
      <c r="AN121" s="285"/>
      <c r="AO121" s="285"/>
      <c r="AP121" s="194" t="s">
        <v>339</v>
      </c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84"/>
      <c r="BC121" s="84"/>
      <c r="BD121" s="84"/>
      <c r="BE121" s="84"/>
      <c r="BF121" s="84"/>
      <c r="BG121" s="84"/>
      <c r="BH121" s="189">
        <f>BH122</f>
        <v>180700</v>
      </c>
      <c r="BI121" s="19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189">
        <f>BU122</f>
        <v>59730</v>
      </c>
      <c r="BV121" s="190"/>
      <c r="BW121" s="190"/>
      <c r="BX121" s="190"/>
      <c r="BY121" s="190"/>
      <c r="BZ121" s="190"/>
      <c r="CA121" s="190"/>
      <c r="CB121" s="190"/>
      <c r="CC121" s="190"/>
      <c r="CD121" s="190"/>
      <c r="CE121" s="190"/>
      <c r="CF121" s="190"/>
      <c r="CG121" s="190"/>
      <c r="CH121" s="190"/>
      <c r="CI121" s="189">
        <f t="shared" si="7"/>
        <v>120970</v>
      </c>
      <c r="CJ121" s="190"/>
      <c r="CK121" s="190"/>
      <c r="CL121" s="190"/>
      <c r="CM121" s="190"/>
      <c r="CN121" s="190"/>
      <c r="CO121" s="190"/>
      <c r="CP121" s="190"/>
      <c r="CQ121" s="190"/>
      <c r="CR121" s="190"/>
      <c r="CS121" s="190"/>
      <c r="CT121" s="19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50.25" customHeight="1">
      <c r="A122" s="289" t="s">
        <v>140</v>
      </c>
      <c r="B122" s="290"/>
      <c r="C122" s="290"/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290"/>
      <c r="AD122" s="290"/>
      <c r="AE122" s="290"/>
      <c r="AF122" s="290"/>
      <c r="AG122" s="290"/>
      <c r="AH122" s="290"/>
      <c r="AI122" s="290"/>
      <c r="AJ122" s="184" t="s">
        <v>14</v>
      </c>
      <c r="AK122" s="184"/>
      <c r="AL122" s="184"/>
      <c r="AM122" s="184"/>
      <c r="AN122" s="184"/>
      <c r="AO122" s="184"/>
      <c r="AP122" s="135" t="s">
        <v>340</v>
      </c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37"/>
      <c r="BC122" s="37"/>
      <c r="BD122" s="37"/>
      <c r="BE122" s="37"/>
      <c r="BF122" s="37"/>
      <c r="BG122" s="37"/>
      <c r="BH122" s="168">
        <f>BH123</f>
        <v>180700</v>
      </c>
      <c r="BI122" s="169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177">
        <f>BU123</f>
        <v>59730</v>
      </c>
      <c r="BV122" s="177"/>
      <c r="BW122" s="177"/>
      <c r="BX122" s="177"/>
      <c r="BY122" s="177"/>
      <c r="BZ122" s="177"/>
      <c r="CA122" s="177"/>
      <c r="CB122" s="177"/>
      <c r="CC122" s="177"/>
      <c r="CD122" s="177"/>
      <c r="CE122" s="177"/>
      <c r="CF122" s="177"/>
      <c r="CG122" s="177"/>
      <c r="CH122" s="177"/>
      <c r="CI122" s="168">
        <f t="shared" si="7"/>
        <v>120970</v>
      </c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18" customHeight="1">
      <c r="A123" s="175" t="s">
        <v>163</v>
      </c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35" t="s">
        <v>14</v>
      </c>
      <c r="AK123" s="135"/>
      <c r="AL123" s="135"/>
      <c r="AM123" s="135"/>
      <c r="AN123" s="135"/>
      <c r="AO123" s="135"/>
      <c r="AP123" s="135" t="s">
        <v>341</v>
      </c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28"/>
      <c r="BC123" s="28"/>
      <c r="BD123" s="28"/>
      <c r="BE123" s="28"/>
      <c r="BF123" s="28"/>
      <c r="BG123" s="28"/>
      <c r="BH123" s="168">
        <f>BH124</f>
        <v>180700</v>
      </c>
      <c r="BI123" s="169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168">
        <f>BU124</f>
        <v>59730</v>
      </c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68">
        <f t="shared" si="7"/>
        <v>120970</v>
      </c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18" customHeight="1">
      <c r="A124" s="166" t="s">
        <v>257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35" t="s">
        <v>14</v>
      </c>
      <c r="AK124" s="135"/>
      <c r="AL124" s="135"/>
      <c r="AM124" s="135"/>
      <c r="AN124" s="135"/>
      <c r="AO124" s="135"/>
      <c r="AP124" s="135" t="s">
        <v>342</v>
      </c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28"/>
      <c r="BC124" s="28"/>
      <c r="BD124" s="28"/>
      <c r="BE124" s="28"/>
      <c r="BF124" s="28"/>
      <c r="BG124" s="28"/>
      <c r="BH124" s="177">
        <f>SUM(BH125)</f>
        <v>180700</v>
      </c>
      <c r="BI124" s="177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177">
        <f>SUM(BU125)</f>
        <v>59730</v>
      </c>
      <c r="BV124" s="177"/>
      <c r="BW124" s="177"/>
      <c r="BX124" s="177"/>
      <c r="BY124" s="177"/>
      <c r="BZ124" s="177"/>
      <c r="CA124" s="177"/>
      <c r="CB124" s="177"/>
      <c r="CC124" s="177"/>
      <c r="CD124" s="177"/>
      <c r="CE124" s="177"/>
      <c r="CF124" s="177"/>
      <c r="CG124" s="177"/>
      <c r="CH124" s="177"/>
      <c r="CI124" s="168">
        <f t="shared" si="7"/>
        <v>120970</v>
      </c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27.75" customHeight="1">
      <c r="A125" s="185" t="s">
        <v>332</v>
      </c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35" t="s">
        <v>14</v>
      </c>
      <c r="AK125" s="135"/>
      <c r="AL125" s="135"/>
      <c r="AM125" s="19"/>
      <c r="AN125" s="19"/>
      <c r="AO125" s="19"/>
      <c r="AP125" s="135" t="s">
        <v>343</v>
      </c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28"/>
      <c r="BC125" s="28"/>
      <c r="BD125" s="28"/>
      <c r="BE125" s="28"/>
      <c r="BF125" s="28"/>
      <c r="BG125" s="28"/>
      <c r="BH125" s="177">
        <v>180700</v>
      </c>
      <c r="BI125" s="177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168">
        <v>59730</v>
      </c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68">
        <f aca="true" t="shared" si="13" ref="CI125:CI147">BH125-BU125</f>
        <v>120970</v>
      </c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48" customFormat="1" ht="18" customHeight="1">
      <c r="A126" s="262" t="s">
        <v>197</v>
      </c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  <c r="AG126" s="263"/>
      <c r="AH126" s="263"/>
      <c r="AI126" s="263"/>
      <c r="AJ126" s="216" t="s">
        <v>14</v>
      </c>
      <c r="AK126" s="216"/>
      <c r="AL126" s="216"/>
      <c r="AM126" s="54"/>
      <c r="AN126" s="54"/>
      <c r="AO126" s="54"/>
      <c r="AP126" s="216" t="s">
        <v>198</v>
      </c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52"/>
      <c r="BC126" s="52"/>
      <c r="BD126" s="52"/>
      <c r="BE126" s="52"/>
      <c r="BF126" s="52"/>
      <c r="BG126" s="52"/>
      <c r="BH126" s="214">
        <f>BH127+BH134</f>
        <v>5002200</v>
      </c>
      <c r="BI126" s="215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214">
        <f>BU127+BU134</f>
        <v>512185.39</v>
      </c>
      <c r="BV126" s="253"/>
      <c r="BW126" s="253"/>
      <c r="BX126" s="253"/>
      <c r="BY126" s="253"/>
      <c r="BZ126" s="253"/>
      <c r="CA126" s="253"/>
      <c r="CB126" s="253"/>
      <c r="CC126" s="253"/>
      <c r="CD126" s="253"/>
      <c r="CE126" s="253"/>
      <c r="CF126" s="253"/>
      <c r="CG126" s="253"/>
      <c r="CH126" s="253"/>
      <c r="CI126" s="229">
        <f t="shared" si="13"/>
        <v>4490014.61</v>
      </c>
      <c r="CJ126" s="230"/>
      <c r="CK126" s="230"/>
      <c r="CL126" s="230"/>
      <c r="CM126" s="230"/>
      <c r="CN126" s="230"/>
      <c r="CO126" s="230"/>
      <c r="CP126" s="230"/>
      <c r="CQ126" s="230"/>
      <c r="CR126" s="230"/>
      <c r="CS126" s="230"/>
      <c r="CT126" s="231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</row>
    <row r="127" spans="1:188" s="24" customFormat="1" ht="26.25" customHeight="1">
      <c r="A127" s="269" t="s">
        <v>344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0"/>
      <c r="Z127" s="270"/>
      <c r="AA127" s="270"/>
      <c r="AB127" s="270"/>
      <c r="AC127" s="270"/>
      <c r="AD127" s="270"/>
      <c r="AE127" s="270"/>
      <c r="AF127" s="270"/>
      <c r="AG127" s="270"/>
      <c r="AH127" s="270"/>
      <c r="AI127" s="270"/>
      <c r="AJ127" s="288" t="s">
        <v>14</v>
      </c>
      <c r="AK127" s="288"/>
      <c r="AL127" s="288"/>
      <c r="AM127" s="77"/>
      <c r="AN127" s="77"/>
      <c r="AO127" s="77"/>
      <c r="AP127" s="202" t="s">
        <v>345</v>
      </c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31"/>
      <c r="BC127" s="31"/>
      <c r="BD127" s="31"/>
      <c r="BE127" s="31"/>
      <c r="BF127" s="31"/>
      <c r="BG127" s="31"/>
      <c r="BH127" s="187">
        <f>BH128</f>
        <v>3411500</v>
      </c>
      <c r="BI127" s="192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187">
        <f>BU128</f>
        <v>0</v>
      </c>
      <c r="BV127" s="188"/>
      <c r="BW127" s="188"/>
      <c r="BX127" s="188"/>
      <c r="BY127" s="188"/>
      <c r="BZ127" s="188"/>
      <c r="CA127" s="188"/>
      <c r="CB127" s="188"/>
      <c r="CC127" s="188"/>
      <c r="CD127" s="188"/>
      <c r="CE127" s="188"/>
      <c r="CF127" s="188"/>
      <c r="CG127" s="188"/>
      <c r="CH127" s="188"/>
      <c r="CI127" s="187">
        <f t="shared" si="13"/>
        <v>3411500</v>
      </c>
      <c r="CJ127" s="188"/>
      <c r="CK127" s="188"/>
      <c r="CL127" s="188"/>
      <c r="CM127" s="188"/>
      <c r="CN127" s="188"/>
      <c r="CO127" s="188"/>
      <c r="CP127" s="188"/>
      <c r="CQ127" s="188"/>
      <c r="CR127" s="188"/>
      <c r="CS127" s="188"/>
      <c r="CT127" s="193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70.5" customHeight="1">
      <c r="A128" s="208" t="s">
        <v>501</v>
      </c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10"/>
      <c r="AJ128" s="194" t="s">
        <v>14</v>
      </c>
      <c r="AK128" s="194"/>
      <c r="AL128" s="194"/>
      <c r="AM128" s="86"/>
      <c r="AN128" s="86"/>
      <c r="AO128" s="86"/>
      <c r="AP128" s="194" t="s">
        <v>346</v>
      </c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84"/>
      <c r="BC128" s="84"/>
      <c r="BD128" s="84"/>
      <c r="BE128" s="84"/>
      <c r="BF128" s="84"/>
      <c r="BG128" s="84"/>
      <c r="BH128" s="189">
        <f>BH130</f>
        <v>3411500</v>
      </c>
      <c r="BI128" s="195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189">
        <f>BU130</f>
        <v>0</v>
      </c>
      <c r="BV128" s="190"/>
      <c r="BW128" s="190"/>
      <c r="BX128" s="190"/>
      <c r="BY128" s="190"/>
      <c r="BZ128" s="190"/>
      <c r="CA128" s="190"/>
      <c r="CB128" s="190"/>
      <c r="CC128" s="190"/>
      <c r="CD128" s="190"/>
      <c r="CE128" s="190"/>
      <c r="CF128" s="190"/>
      <c r="CG128" s="190"/>
      <c r="CH128" s="190"/>
      <c r="CI128" s="189">
        <f t="shared" si="13"/>
        <v>3411500</v>
      </c>
      <c r="CJ128" s="190"/>
      <c r="CK128" s="190"/>
      <c r="CL128" s="190"/>
      <c r="CM128" s="190"/>
      <c r="CN128" s="190"/>
      <c r="CO128" s="190"/>
      <c r="CP128" s="190"/>
      <c r="CQ128" s="190"/>
      <c r="CR128" s="190"/>
      <c r="CS128" s="190"/>
      <c r="CT128" s="19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26.25" customHeight="1">
      <c r="A129" s="175" t="s">
        <v>347</v>
      </c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35" t="s">
        <v>14</v>
      </c>
      <c r="AK129" s="135"/>
      <c r="AL129" s="135"/>
      <c r="AM129" s="19"/>
      <c r="AN129" s="19"/>
      <c r="AO129" s="19"/>
      <c r="AP129" s="135" t="s">
        <v>348</v>
      </c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28"/>
      <c r="BC129" s="28"/>
      <c r="BD129" s="28"/>
      <c r="BE129" s="28"/>
      <c r="BF129" s="28"/>
      <c r="BG129" s="28"/>
      <c r="BH129" s="168">
        <f>BH130+BH135</f>
        <v>3811500</v>
      </c>
      <c r="BI129" s="169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168">
        <f>BU130+BU135</f>
        <v>48000</v>
      </c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68">
        <f t="shared" si="13"/>
        <v>3763500</v>
      </c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18" customHeight="1">
      <c r="A130" s="178" t="s">
        <v>163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35" t="s">
        <v>14</v>
      </c>
      <c r="AK130" s="135"/>
      <c r="AL130" s="135"/>
      <c r="AM130" s="19"/>
      <c r="AN130" s="19"/>
      <c r="AO130" s="19"/>
      <c r="AP130" s="135" t="s">
        <v>349</v>
      </c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28"/>
      <c r="BC130" s="28"/>
      <c r="BD130" s="28"/>
      <c r="BE130" s="28"/>
      <c r="BF130" s="28"/>
      <c r="BG130" s="28"/>
      <c r="BH130" s="168">
        <f>BH131</f>
        <v>3411500</v>
      </c>
      <c r="BI130" s="169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168">
        <f>BU131</f>
        <v>0</v>
      </c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68">
        <f t="shared" si="13"/>
        <v>3411500</v>
      </c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18" customHeight="1">
      <c r="A131" s="166" t="s">
        <v>257</v>
      </c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35" t="s">
        <v>14</v>
      </c>
      <c r="AK131" s="135"/>
      <c r="AL131" s="135"/>
      <c r="AM131" s="19"/>
      <c r="AN131" s="19"/>
      <c r="AO131" s="19"/>
      <c r="AP131" s="135" t="s">
        <v>350</v>
      </c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28"/>
      <c r="BC131" s="28"/>
      <c r="BD131" s="28"/>
      <c r="BE131" s="28"/>
      <c r="BF131" s="28"/>
      <c r="BG131" s="28"/>
      <c r="BH131" s="168">
        <f>BH132+BH133</f>
        <v>3411500</v>
      </c>
      <c r="BI131" s="169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168">
        <f>BU132+BU133</f>
        <v>0</v>
      </c>
      <c r="BV131" s="170"/>
      <c r="BW131" s="170"/>
      <c r="BX131" s="170"/>
      <c r="BY131" s="170"/>
      <c r="BZ131" s="170"/>
      <c r="CA131" s="170"/>
      <c r="CB131" s="170"/>
      <c r="CC131" s="170"/>
      <c r="CD131" s="170"/>
      <c r="CE131" s="170"/>
      <c r="CF131" s="170"/>
      <c r="CG131" s="170"/>
      <c r="CH131" s="170"/>
      <c r="CI131" s="168">
        <f t="shared" si="13"/>
        <v>3411500</v>
      </c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26.25" customHeight="1">
      <c r="A132" s="185" t="s">
        <v>332</v>
      </c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35" t="s">
        <v>14</v>
      </c>
      <c r="AK132" s="135"/>
      <c r="AL132" s="135"/>
      <c r="AM132" s="19"/>
      <c r="AN132" s="19"/>
      <c r="AO132" s="19"/>
      <c r="AP132" s="135" t="s">
        <v>351</v>
      </c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28"/>
      <c r="BC132" s="28"/>
      <c r="BD132" s="28"/>
      <c r="BE132" s="28"/>
      <c r="BF132" s="28"/>
      <c r="BG132" s="28"/>
      <c r="BH132" s="168">
        <v>3380800</v>
      </c>
      <c r="BI132" s="169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168">
        <v>0</v>
      </c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68">
        <f t="shared" si="13"/>
        <v>3380800</v>
      </c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26.25" customHeight="1">
      <c r="A133" s="166" t="s">
        <v>146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35" t="s">
        <v>14</v>
      </c>
      <c r="AK133" s="135"/>
      <c r="AL133" s="135"/>
      <c r="AM133" s="19"/>
      <c r="AN133" s="19"/>
      <c r="AO133" s="19"/>
      <c r="AP133" s="135" t="s">
        <v>500</v>
      </c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28"/>
      <c r="BC133" s="28"/>
      <c r="BD133" s="28"/>
      <c r="BE133" s="28"/>
      <c r="BF133" s="28"/>
      <c r="BG133" s="28"/>
      <c r="BH133" s="168">
        <v>30700</v>
      </c>
      <c r="BI133" s="169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168">
        <v>0</v>
      </c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68">
        <f>BH133-BU133</f>
        <v>30700</v>
      </c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34.5" customHeight="1">
      <c r="A134" s="199" t="s">
        <v>319</v>
      </c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2" t="s">
        <v>14</v>
      </c>
      <c r="AK134" s="202"/>
      <c r="AL134" s="202"/>
      <c r="AM134" s="30"/>
      <c r="AN134" s="30"/>
      <c r="AO134" s="30"/>
      <c r="AP134" s="202" t="s">
        <v>352</v>
      </c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31"/>
      <c r="BC134" s="31"/>
      <c r="BD134" s="31"/>
      <c r="BE134" s="31"/>
      <c r="BF134" s="31"/>
      <c r="BG134" s="31"/>
      <c r="BH134" s="187">
        <f>BH135+BH141</f>
        <v>1590700</v>
      </c>
      <c r="BI134" s="192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187">
        <f>BU135+BU141</f>
        <v>512185.39</v>
      </c>
      <c r="BV134" s="188"/>
      <c r="BW134" s="188"/>
      <c r="BX134" s="188"/>
      <c r="BY134" s="188"/>
      <c r="BZ134" s="188"/>
      <c r="CA134" s="188"/>
      <c r="CB134" s="188"/>
      <c r="CC134" s="188"/>
      <c r="CD134" s="188"/>
      <c r="CE134" s="188"/>
      <c r="CF134" s="188"/>
      <c r="CG134" s="188"/>
      <c r="CH134" s="188"/>
      <c r="CI134" s="187">
        <f t="shared" si="13"/>
        <v>1078514.6099999999</v>
      </c>
      <c r="CJ134" s="188"/>
      <c r="CK134" s="188"/>
      <c r="CL134" s="188"/>
      <c r="CM134" s="188"/>
      <c r="CN134" s="188"/>
      <c r="CO134" s="188"/>
      <c r="CP134" s="188"/>
      <c r="CQ134" s="188"/>
      <c r="CR134" s="188"/>
      <c r="CS134" s="188"/>
      <c r="CT134" s="193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65.25" customHeight="1">
      <c r="A135" s="206" t="s">
        <v>354</v>
      </c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194" t="s">
        <v>14</v>
      </c>
      <c r="AK135" s="194"/>
      <c r="AL135" s="194"/>
      <c r="AM135" s="194"/>
      <c r="AN135" s="194"/>
      <c r="AO135" s="194"/>
      <c r="AP135" s="194" t="s">
        <v>353</v>
      </c>
      <c r="AQ135" s="194"/>
      <c r="AR135" s="194"/>
      <c r="AS135" s="194"/>
      <c r="AT135" s="194"/>
      <c r="AU135" s="194"/>
      <c r="AV135" s="194"/>
      <c r="AW135" s="194"/>
      <c r="AX135" s="194"/>
      <c r="AY135" s="194"/>
      <c r="AZ135" s="194"/>
      <c r="BA135" s="194"/>
      <c r="BB135" s="84"/>
      <c r="BC135" s="84"/>
      <c r="BD135" s="84"/>
      <c r="BE135" s="84"/>
      <c r="BF135" s="84"/>
      <c r="BG135" s="84"/>
      <c r="BH135" s="189">
        <f>BH136</f>
        <v>400000</v>
      </c>
      <c r="BI135" s="195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189">
        <f>BU136</f>
        <v>48000</v>
      </c>
      <c r="BV135" s="190"/>
      <c r="BW135" s="190"/>
      <c r="BX135" s="190"/>
      <c r="BY135" s="190"/>
      <c r="BZ135" s="190"/>
      <c r="CA135" s="190"/>
      <c r="CB135" s="190"/>
      <c r="CC135" s="190"/>
      <c r="CD135" s="190"/>
      <c r="CE135" s="190"/>
      <c r="CF135" s="190"/>
      <c r="CG135" s="190"/>
      <c r="CH135" s="190"/>
      <c r="CI135" s="189">
        <f t="shared" si="13"/>
        <v>352000</v>
      </c>
      <c r="CJ135" s="190"/>
      <c r="CK135" s="190"/>
      <c r="CL135" s="190"/>
      <c r="CM135" s="190"/>
      <c r="CN135" s="190"/>
      <c r="CO135" s="190"/>
      <c r="CP135" s="190"/>
      <c r="CQ135" s="190"/>
      <c r="CR135" s="190"/>
      <c r="CS135" s="190"/>
      <c r="CT135" s="19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26.25" customHeight="1">
      <c r="A136" s="185" t="s">
        <v>140</v>
      </c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35" t="s">
        <v>14</v>
      </c>
      <c r="AK136" s="135"/>
      <c r="AL136" s="135"/>
      <c r="AM136" s="19"/>
      <c r="AN136" s="19"/>
      <c r="AO136" s="19"/>
      <c r="AP136" s="135" t="s">
        <v>355</v>
      </c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28"/>
      <c r="BC136" s="28"/>
      <c r="BD136" s="28"/>
      <c r="BE136" s="28"/>
      <c r="BF136" s="28"/>
      <c r="BG136" s="28"/>
      <c r="BH136" s="168">
        <f>BH137</f>
        <v>400000</v>
      </c>
      <c r="BI136" s="169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168">
        <f>BU137</f>
        <v>48000</v>
      </c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68">
        <f t="shared" si="13"/>
        <v>352000</v>
      </c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18" customHeight="1">
      <c r="A137" s="178" t="s">
        <v>163</v>
      </c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35" t="s">
        <v>14</v>
      </c>
      <c r="AK137" s="135"/>
      <c r="AL137" s="135"/>
      <c r="AM137" s="19"/>
      <c r="AN137" s="19"/>
      <c r="AO137" s="19"/>
      <c r="AP137" s="135" t="s">
        <v>356</v>
      </c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28"/>
      <c r="BC137" s="28"/>
      <c r="BD137" s="28"/>
      <c r="BE137" s="28"/>
      <c r="BF137" s="28"/>
      <c r="BG137" s="28"/>
      <c r="BH137" s="168">
        <f>BH138</f>
        <v>400000</v>
      </c>
      <c r="BI137" s="169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168">
        <f>BU138</f>
        <v>48000</v>
      </c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68">
        <f t="shared" si="13"/>
        <v>352000</v>
      </c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18" customHeight="1">
      <c r="A138" s="166" t="s">
        <v>257</v>
      </c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35" t="s">
        <v>14</v>
      </c>
      <c r="AK138" s="135"/>
      <c r="AL138" s="135"/>
      <c r="AM138" s="19"/>
      <c r="AN138" s="19"/>
      <c r="AO138" s="19"/>
      <c r="AP138" s="135" t="s">
        <v>357</v>
      </c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28"/>
      <c r="BC138" s="28"/>
      <c r="BD138" s="28"/>
      <c r="BE138" s="28"/>
      <c r="BF138" s="28"/>
      <c r="BG138" s="28"/>
      <c r="BH138" s="168">
        <f>BH139+BH140</f>
        <v>400000</v>
      </c>
      <c r="BI138" s="169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168">
        <f>BU139+BU140</f>
        <v>48000</v>
      </c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68">
        <f t="shared" si="13"/>
        <v>352000</v>
      </c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26.25" customHeight="1">
      <c r="A139" s="185" t="s">
        <v>172</v>
      </c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35" t="s">
        <v>14</v>
      </c>
      <c r="AK139" s="135"/>
      <c r="AL139" s="135"/>
      <c r="AM139" s="19"/>
      <c r="AN139" s="19"/>
      <c r="AO139" s="19"/>
      <c r="AP139" s="135" t="s">
        <v>502</v>
      </c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28"/>
      <c r="BC139" s="28"/>
      <c r="BD139" s="28"/>
      <c r="BE139" s="28"/>
      <c r="BF139" s="28"/>
      <c r="BG139" s="28"/>
      <c r="BH139" s="168">
        <v>198400</v>
      </c>
      <c r="BI139" s="169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168">
        <v>48000</v>
      </c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68">
        <f>BH139-BU139</f>
        <v>150400</v>
      </c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7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26.25" customHeight="1">
      <c r="A140" s="185" t="s">
        <v>332</v>
      </c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35" t="s">
        <v>14</v>
      </c>
      <c r="AK140" s="135"/>
      <c r="AL140" s="135"/>
      <c r="AM140" s="19"/>
      <c r="AN140" s="19"/>
      <c r="AO140" s="19"/>
      <c r="AP140" s="135" t="s">
        <v>358</v>
      </c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28"/>
      <c r="BC140" s="28"/>
      <c r="BD140" s="28"/>
      <c r="BE140" s="28"/>
      <c r="BF140" s="28"/>
      <c r="BG140" s="28"/>
      <c r="BH140" s="168">
        <v>201600</v>
      </c>
      <c r="BI140" s="169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168">
        <v>0</v>
      </c>
      <c r="BV140" s="170"/>
      <c r="BW140" s="170"/>
      <c r="BX140" s="170"/>
      <c r="BY140" s="170"/>
      <c r="BZ140" s="170"/>
      <c r="CA140" s="170"/>
      <c r="CB140" s="170"/>
      <c r="CC140" s="170"/>
      <c r="CD140" s="170"/>
      <c r="CE140" s="170"/>
      <c r="CF140" s="170"/>
      <c r="CG140" s="170"/>
      <c r="CH140" s="170"/>
      <c r="CI140" s="168">
        <f t="shared" si="13"/>
        <v>201600</v>
      </c>
      <c r="CJ140" s="170"/>
      <c r="CK140" s="170"/>
      <c r="CL140" s="170"/>
      <c r="CM140" s="170"/>
      <c r="CN140" s="170"/>
      <c r="CO140" s="170"/>
      <c r="CP140" s="170"/>
      <c r="CQ140" s="170"/>
      <c r="CR140" s="170"/>
      <c r="CS140" s="170"/>
      <c r="CT140" s="17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65.25" customHeight="1">
      <c r="A141" s="206" t="s">
        <v>359</v>
      </c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91"/>
      <c r="AJ141" s="194" t="s">
        <v>14</v>
      </c>
      <c r="AK141" s="194"/>
      <c r="AL141" s="194"/>
      <c r="AM141" s="86"/>
      <c r="AN141" s="86"/>
      <c r="AO141" s="86"/>
      <c r="AP141" s="194" t="s">
        <v>360</v>
      </c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84"/>
      <c r="BC141" s="84"/>
      <c r="BD141" s="84"/>
      <c r="BE141" s="84"/>
      <c r="BF141" s="84"/>
      <c r="BG141" s="84"/>
      <c r="BH141" s="189">
        <f>BH142+BH147+BH154</f>
        <v>1190700</v>
      </c>
      <c r="BI141" s="195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189">
        <f>BU142+BU147+BU154</f>
        <v>464185.39</v>
      </c>
      <c r="BV141" s="190"/>
      <c r="BW141" s="190"/>
      <c r="BX141" s="190"/>
      <c r="BY141" s="190"/>
      <c r="BZ141" s="190"/>
      <c r="CA141" s="190"/>
      <c r="CB141" s="190"/>
      <c r="CC141" s="190"/>
      <c r="CD141" s="190"/>
      <c r="CE141" s="190"/>
      <c r="CF141" s="190"/>
      <c r="CG141" s="190"/>
      <c r="CH141" s="190"/>
      <c r="CI141" s="189">
        <f t="shared" si="13"/>
        <v>726514.61</v>
      </c>
      <c r="CJ141" s="190"/>
      <c r="CK141" s="190"/>
      <c r="CL141" s="190"/>
      <c r="CM141" s="190"/>
      <c r="CN141" s="190"/>
      <c r="CO141" s="190"/>
      <c r="CP141" s="190"/>
      <c r="CQ141" s="190"/>
      <c r="CR141" s="190"/>
      <c r="CS141" s="190"/>
      <c r="CT141" s="19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52.5" customHeight="1">
      <c r="A142" s="185" t="s">
        <v>361</v>
      </c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35" t="s">
        <v>14</v>
      </c>
      <c r="AK142" s="135"/>
      <c r="AL142" s="135"/>
      <c r="AM142" s="19"/>
      <c r="AN142" s="19"/>
      <c r="AO142" s="19"/>
      <c r="AP142" s="135" t="s">
        <v>362</v>
      </c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28"/>
      <c r="BC142" s="28"/>
      <c r="BD142" s="28"/>
      <c r="BE142" s="28"/>
      <c r="BF142" s="28"/>
      <c r="BG142" s="28"/>
      <c r="BH142" s="168">
        <f>BH143</f>
        <v>812200</v>
      </c>
      <c r="BI142" s="169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168">
        <f>BU143</f>
        <v>364692.39</v>
      </c>
      <c r="BV142" s="170"/>
      <c r="BW142" s="170"/>
      <c r="BX142" s="170"/>
      <c r="BY142" s="170"/>
      <c r="BZ142" s="170"/>
      <c r="CA142" s="170"/>
      <c r="CB142" s="170"/>
      <c r="CC142" s="170"/>
      <c r="CD142" s="170"/>
      <c r="CE142" s="170"/>
      <c r="CF142" s="170"/>
      <c r="CG142" s="170"/>
      <c r="CH142" s="170"/>
      <c r="CI142" s="168">
        <f t="shared" si="13"/>
        <v>447507.61</v>
      </c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18" customHeight="1">
      <c r="A143" s="178" t="s">
        <v>163</v>
      </c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35" t="s">
        <v>14</v>
      </c>
      <c r="AK143" s="135"/>
      <c r="AL143" s="135"/>
      <c r="AM143" s="19"/>
      <c r="AN143" s="19"/>
      <c r="AO143" s="19"/>
      <c r="AP143" s="135" t="s">
        <v>363</v>
      </c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28"/>
      <c r="BC143" s="28"/>
      <c r="BD143" s="28"/>
      <c r="BE143" s="28"/>
      <c r="BF143" s="28"/>
      <c r="BG143" s="28"/>
      <c r="BH143" s="168">
        <f>BH144</f>
        <v>812200</v>
      </c>
      <c r="BI143" s="169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168">
        <f>BU144</f>
        <v>364692.39</v>
      </c>
      <c r="BV143" s="170"/>
      <c r="BW143" s="170"/>
      <c r="BX143" s="170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68">
        <f t="shared" si="13"/>
        <v>447507.61</v>
      </c>
      <c r="CJ143" s="170"/>
      <c r="CK143" s="170"/>
      <c r="CL143" s="170"/>
      <c r="CM143" s="170"/>
      <c r="CN143" s="170"/>
      <c r="CO143" s="170"/>
      <c r="CP143" s="170"/>
      <c r="CQ143" s="170"/>
      <c r="CR143" s="170"/>
      <c r="CS143" s="170"/>
      <c r="CT143" s="17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18" customHeight="1">
      <c r="A144" s="166" t="s">
        <v>257</v>
      </c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35" t="s">
        <v>14</v>
      </c>
      <c r="AK144" s="135"/>
      <c r="AL144" s="135"/>
      <c r="AM144" s="19"/>
      <c r="AN144" s="19"/>
      <c r="AO144" s="19"/>
      <c r="AP144" s="135" t="s">
        <v>364</v>
      </c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28"/>
      <c r="BC144" s="28"/>
      <c r="BD144" s="28"/>
      <c r="BE144" s="28"/>
      <c r="BF144" s="28"/>
      <c r="BG144" s="28"/>
      <c r="BH144" s="168">
        <f>BH146+BH145</f>
        <v>812200</v>
      </c>
      <c r="BI144" s="169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168">
        <f>BU146+BU145</f>
        <v>364692.39</v>
      </c>
      <c r="BV144" s="170"/>
      <c r="BW144" s="170"/>
      <c r="BX144" s="170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68">
        <f t="shared" si="13"/>
        <v>447507.61</v>
      </c>
      <c r="CJ144" s="170"/>
      <c r="CK144" s="170"/>
      <c r="CL144" s="170"/>
      <c r="CM144" s="170"/>
      <c r="CN144" s="170"/>
      <c r="CO144" s="170"/>
      <c r="CP144" s="170"/>
      <c r="CQ144" s="170"/>
      <c r="CR144" s="170"/>
      <c r="CS144" s="170"/>
      <c r="CT144" s="17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24" customHeight="1">
      <c r="A145" s="185" t="s">
        <v>153</v>
      </c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35" t="s">
        <v>14</v>
      </c>
      <c r="AK145" s="135"/>
      <c r="AL145" s="135"/>
      <c r="AM145" s="19"/>
      <c r="AN145" s="19"/>
      <c r="AO145" s="19"/>
      <c r="AP145" s="135" t="s">
        <v>365</v>
      </c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35"/>
      <c r="BA145" s="135"/>
      <c r="BB145" s="28"/>
      <c r="BC145" s="28"/>
      <c r="BD145" s="28"/>
      <c r="BE145" s="28"/>
      <c r="BF145" s="28"/>
      <c r="BG145" s="28"/>
      <c r="BH145" s="168">
        <v>712200</v>
      </c>
      <c r="BI145" s="169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168">
        <v>302549.39</v>
      </c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68">
        <f t="shared" si="13"/>
        <v>409650.61</v>
      </c>
      <c r="CJ145" s="170"/>
      <c r="CK145" s="170"/>
      <c r="CL145" s="170"/>
      <c r="CM145" s="170"/>
      <c r="CN145" s="170"/>
      <c r="CO145" s="170"/>
      <c r="CP145" s="170"/>
      <c r="CQ145" s="170"/>
      <c r="CR145" s="170"/>
      <c r="CS145" s="170"/>
      <c r="CT145" s="17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30" customHeight="1">
      <c r="A146" s="185" t="s">
        <v>367</v>
      </c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292"/>
      <c r="AJ146" s="135" t="s">
        <v>14</v>
      </c>
      <c r="AK146" s="135"/>
      <c r="AL146" s="135"/>
      <c r="AM146" s="19"/>
      <c r="AN146" s="19"/>
      <c r="AO146" s="19"/>
      <c r="AP146" s="135" t="s">
        <v>366</v>
      </c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28"/>
      <c r="BC146" s="28"/>
      <c r="BD146" s="28"/>
      <c r="BE146" s="28"/>
      <c r="BF146" s="28"/>
      <c r="BG146" s="28"/>
      <c r="BH146" s="168">
        <v>100000</v>
      </c>
      <c r="BI146" s="169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168">
        <v>62143</v>
      </c>
      <c r="BV146" s="170"/>
      <c r="BW146" s="170"/>
      <c r="BX146" s="170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68">
        <f t="shared" si="13"/>
        <v>37857</v>
      </c>
      <c r="CJ146" s="170"/>
      <c r="CK146" s="170"/>
      <c r="CL146" s="170"/>
      <c r="CM146" s="170"/>
      <c r="CN146" s="170"/>
      <c r="CO146" s="170"/>
      <c r="CP146" s="170"/>
      <c r="CQ146" s="170"/>
      <c r="CR146" s="170"/>
      <c r="CS146" s="170"/>
      <c r="CT146" s="17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57.75" customHeight="1">
      <c r="A147" s="175" t="s">
        <v>368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35" t="s">
        <v>14</v>
      </c>
      <c r="AK147" s="135"/>
      <c r="AL147" s="135"/>
      <c r="AM147" s="19"/>
      <c r="AN147" s="19"/>
      <c r="AO147" s="19"/>
      <c r="AP147" s="135" t="s">
        <v>369</v>
      </c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31"/>
      <c r="BC147" s="31"/>
      <c r="BD147" s="31"/>
      <c r="BE147" s="31"/>
      <c r="BF147" s="31"/>
      <c r="BG147" s="31"/>
      <c r="BH147" s="168">
        <f>BH148+BH151</f>
        <v>166600</v>
      </c>
      <c r="BI147" s="169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168">
        <f>BU148+BU151</f>
        <v>29493</v>
      </c>
      <c r="BV147" s="170"/>
      <c r="BW147" s="170"/>
      <c r="BX147" s="170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68">
        <f t="shared" si="13"/>
        <v>137107</v>
      </c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18" customHeight="1">
      <c r="A148" s="178" t="s">
        <v>163</v>
      </c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35" t="s">
        <v>14</v>
      </c>
      <c r="AK148" s="135"/>
      <c r="AL148" s="135"/>
      <c r="AM148" s="19"/>
      <c r="AN148" s="19"/>
      <c r="AO148" s="19"/>
      <c r="AP148" s="135" t="s">
        <v>372</v>
      </c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28"/>
      <c r="BC148" s="28"/>
      <c r="BD148" s="28"/>
      <c r="BE148" s="28"/>
      <c r="BF148" s="28"/>
      <c r="BG148" s="28"/>
      <c r="BH148" s="168">
        <f>BH149</f>
        <v>66600</v>
      </c>
      <c r="BI148" s="169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168">
        <f>BU149</f>
        <v>0</v>
      </c>
      <c r="BV148" s="170"/>
      <c r="BW148" s="170"/>
      <c r="BX148" s="170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68">
        <f aca="true" t="shared" si="14" ref="CI148:CI153">BH148-BU148</f>
        <v>66600</v>
      </c>
      <c r="CJ148" s="170"/>
      <c r="CK148" s="170"/>
      <c r="CL148" s="170"/>
      <c r="CM148" s="170"/>
      <c r="CN148" s="170"/>
      <c r="CO148" s="170"/>
      <c r="CP148" s="170"/>
      <c r="CQ148" s="170"/>
      <c r="CR148" s="170"/>
      <c r="CS148" s="170"/>
      <c r="CT148" s="17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18" customHeight="1">
      <c r="A149" s="166" t="s">
        <v>257</v>
      </c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35" t="s">
        <v>14</v>
      </c>
      <c r="AK149" s="135"/>
      <c r="AL149" s="135"/>
      <c r="AM149" s="19"/>
      <c r="AN149" s="19"/>
      <c r="AO149" s="19"/>
      <c r="AP149" s="135" t="s">
        <v>371</v>
      </c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28"/>
      <c r="BC149" s="28"/>
      <c r="BD149" s="28"/>
      <c r="BE149" s="28"/>
      <c r="BF149" s="28"/>
      <c r="BG149" s="28"/>
      <c r="BH149" s="168">
        <f>BH150</f>
        <v>66600</v>
      </c>
      <c r="BI149" s="169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168">
        <f>BU150</f>
        <v>0</v>
      </c>
      <c r="BV149" s="170"/>
      <c r="BW149" s="170"/>
      <c r="BX149" s="170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68">
        <f t="shared" si="14"/>
        <v>66600</v>
      </c>
      <c r="CJ149" s="170"/>
      <c r="CK149" s="170"/>
      <c r="CL149" s="170"/>
      <c r="CM149" s="170"/>
      <c r="CN149" s="170"/>
      <c r="CO149" s="170"/>
      <c r="CP149" s="170"/>
      <c r="CQ149" s="170"/>
      <c r="CR149" s="170"/>
      <c r="CS149" s="170"/>
      <c r="CT149" s="17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26.25" customHeight="1">
      <c r="A150" s="185" t="s">
        <v>332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35" t="s">
        <v>14</v>
      </c>
      <c r="AK150" s="135"/>
      <c r="AL150" s="135"/>
      <c r="AM150" s="19"/>
      <c r="AN150" s="19"/>
      <c r="AO150" s="19"/>
      <c r="AP150" s="135" t="s">
        <v>370</v>
      </c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28"/>
      <c r="BC150" s="28"/>
      <c r="BD150" s="28"/>
      <c r="BE150" s="28"/>
      <c r="BF150" s="28"/>
      <c r="BG150" s="28"/>
      <c r="BH150" s="168">
        <v>66600</v>
      </c>
      <c r="BI150" s="169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168">
        <v>0</v>
      </c>
      <c r="BV150" s="170"/>
      <c r="BW150" s="170"/>
      <c r="BX150" s="170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68">
        <f t="shared" si="14"/>
        <v>66600</v>
      </c>
      <c r="CJ150" s="170"/>
      <c r="CK150" s="170"/>
      <c r="CL150" s="170"/>
      <c r="CM150" s="170"/>
      <c r="CN150" s="170"/>
      <c r="CO150" s="170"/>
      <c r="CP150" s="170"/>
      <c r="CQ150" s="170"/>
      <c r="CR150" s="170"/>
      <c r="CS150" s="170"/>
      <c r="CT150" s="17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24" customHeight="1">
      <c r="A151" s="175" t="s">
        <v>156</v>
      </c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35" t="s">
        <v>14</v>
      </c>
      <c r="AK151" s="135"/>
      <c r="AL151" s="135"/>
      <c r="AM151" s="135"/>
      <c r="AN151" s="135"/>
      <c r="AO151" s="135"/>
      <c r="AP151" s="135" t="s">
        <v>373</v>
      </c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28"/>
      <c r="BC151" s="28"/>
      <c r="BD151" s="28"/>
      <c r="BE151" s="28"/>
      <c r="BF151" s="28"/>
      <c r="BG151" s="28"/>
      <c r="BH151" s="197">
        <f>SUM(BH152+BH153)</f>
        <v>100000</v>
      </c>
      <c r="BI151" s="198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168">
        <f>BU152+BU153</f>
        <v>29493</v>
      </c>
      <c r="BV151" s="170"/>
      <c r="BW151" s="170"/>
      <c r="BX151" s="170"/>
      <c r="BY151" s="170"/>
      <c r="BZ151" s="170"/>
      <c r="CA151" s="170"/>
      <c r="CB151" s="170"/>
      <c r="CC151" s="170"/>
      <c r="CD151" s="170"/>
      <c r="CE151" s="170"/>
      <c r="CF151" s="170"/>
      <c r="CG151" s="170"/>
      <c r="CH151" s="170"/>
      <c r="CI151" s="168">
        <f t="shared" si="14"/>
        <v>70507</v>
      </c>
      <c r="CJ151" s="170"/>
      <c r="CK151" s="170"/>
      <c r="CL151" s="170"/>
      <c r="CM151" s="170"/>
      <c r="CN151" s="170"/>
      <c r="CO151" s="170"/>
      <c r="CP151" s="170"/>
      <c r="CQ151" s="170"/>
      <c r="CR151" s="170"/>
      <c r="CS151" s="170"/>
      <c r="CT151" s="17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25.5" customHeight="1">
      <c r="A152" s="175" t="s">
        <v>157</v>
      </c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  <c r="AJ152" s="135" t="s">
        <v>14</v>
      </c>
      <c r="AK152" s="135"/>
      <c r="AL152" s="135"/>
      <c r="AM152" s="19"/>
      <c r="AN152" s="19"/>
      <c r="AO152" s="19"/>
      <c r="AP152" s="135" t="s">
        <v>374</v>
      </c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28"/>
      <c r="BC152" s="28"/>
      <c r="BD152" s="28"/>
      <c r="BE152" s="28"/>
      <c r="BF152" s="28"/>
      <c r="BG152" s="28"/>
      <c r="BH152" s="168">
        <v>70000</v>
      </c>
      <c r="BI152" s="16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168">
        <v>0</v>
      </c>
      <c r="BV152" s="170"/>
      <c r="BW152" s="170"/>
      <c r="BX152" s="170"/>
      <c r="BY152" s="170"/>
      <c r="BZ152" s="170"/>
      <c r="CA152" s="170"/>
      <c r="CB152" s="170"/>
      <c r="CC152" s="170"/>
      <c r="CD152" s="170"/>
      <c r="CE152" s="170"/>
      <c r="CF152" s="170"/>
      <c r="CG152" s="170"/>
      <c r="CH152" s="170"/>
      <c r="CI152" s="168">
        <f t="shared" si="14"/>
        <v>70000</v>
      </c>
      <c r="CJ152" s="170"/>
      <c r="CK152" s="170"/>
      <c r="CL152" s="170"/>
      <c r="CM152" s="170"/>
      <c r="CN152" s="170"/>
      <c r="CO152" s="170"/>
      <c r="CP152" s="170"/>
      <c r="CQ152" s="170"/>
      <c r="CR152" s="170"/>
      <c r="CS152" s="170"/>
      <c r="CT152" s="17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26.25" customHeight="1">
      <c r="A153" s="175" t="s">
        <v>158</v>
      </c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35" t="s">
        <v>14</v>
      </c>
      <c r="AK153" s="135"/>
      <c r="AL153" s="135"/>
      <c r="AM153" s="135"/>
      <c r="AN153" s="135"/>
      <c r="AO153" s="135"/>
      <c r="AP153" s="135" t="s">
        <v>375</v>
      </c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28"/>
      <c r="BC153" s="28"/>
      <c r="BD153" s="28"/>
      <c r="BE153" s="28"/>
      <c r="BF153" s="28"/>
      <c r="BG153" s="28"/>
      <c r="BH153" s="168">
        <v>30000</v>
      </c>
      <c r="BI153" s="16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168">
        <v>29493</v>
      </c>
      <c r="BV153" s="170"/>
      <c r="BW153" s="170"/>
      <c r="BX153" s="170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68">
        <f t="shared" si="14"/>
        <v>507</v>
      </c>
      <c r="CJ153" s="170"/>
      <c r="CK153" s="170"/>
      <c r="CL153" s="170"/>
      <c r="CM153" s="170"/>
      <c r="CN153" s="170"/>
      <c r="CO153" s="170"/>
      <c r="CP153" s="170"/>
      <c r="CQ153" s="170"/>
      <c r="CR153" s="170"/>
      <c r="CS153" s="170"/>
      <c r="CT153" s="17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63" customHeight="1">
      <c r="A154" s="185" t="s">
        <v>376</v>
      </c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35" t="s">
        <v>14</v>
      </c>
      <c r="AK154" s="135"/>
      <c r="AL154" s="135"/>
      <c r="AM154" s="30"/>
      <c r="AN154" s="30"/>
      <c r="AO154" s="30"/>
      <c r="AP154" s="135" t="s">
        <v>377</v>
      </c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28"/>
      <c r="BC154" s="28"/>
      <c r="BD154" s="28"/>
      <c r="BE154" s="28"/>
      <c r="BF154" s="28"/>
      <c r="BG154" s="28"/>
      <c r="BH154" s="168">
        <f>BH155+BH158</f>
        <v>211900</v>
      </c>
      <c r="BI154" s="169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168">
        <f>BU155+BU158</f>
        <v>70000</v>
      </c>
      <c r="BV154" s="170"/>
      <c r="BW154" s="170"/>
      <c r="BX154" s="170"/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68">
        <f>BH154-BU154</f>
        <v>141900</v>
      </c>
      <c r="CJ154" s="170"/>
      <c r="CK154" s="170"/>
      <c r="CL154" s="170"/>
      <c r="CM154" s="170"/>
      <c r="CN154" s="170"/>
      <c r="CO154" s="170"/>
      <c r="CP154" s="170"/>
      <c r="CQ154" s="170"/>
      <c r="CR154" s="170"/>
      <c r="CS154" s="170"/>
      <c r="CT154" s="17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18" customHeight="1">
      <c r="A155" s="166" t="s">
        <v>141</v>
      </c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35" t="s">
        <v>14</v>
      </c>
      <c r="AK155" s="135"/>
      <c r="AL155" s="135"/>
      <c r="AM155" s="19"/>
      <c r="AN155" s="19"/>
      <c r="AO155" s="19"/>
      <c r="AP155" s="135" t="s">
        <v>378</v>
      </c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28"/>
      <c r="BC155" s="28"/>
      <c r="BD155" s="28"/>
      <c r="BE155" s="28"/>
      <c r="BF155" s="28"/>
      <c r="BG155" s="28"/>
      <c r="BH155" s="168">
        <f>BH156</f>
        <v>88000</v>
      </c>
      <c r="BI155" s="169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168">
        <f>BU156</f>
        <v>0</v>
      </c>
      <c r="BV155" s="170"/>
      <c r="BW155" s="170"/>
      <c r="BX155" s="170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68">
        <f>BH155-BU155</f>
        <v>88000</v>
      </c>
      <c r="CJ155" s="170"/>
      <c r="CK155" s="170"/>
      <c r="CL155" s="170"/>
      <c r="CM155" s="170"/>
      <c r="CN155" s="170"/>
      <c r="CO155" s="170"/>
      <c r="CP155" s="170"/>
      <c r="CQ155" s="170"/>
      <c r="CR155" s="170"/>
      <c r="CS155" s="170"/>
      <c r="CT155" s="17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18" customHeight="1">
      <c r="A156" s="166" t="s">
        <v>257</v>
      </c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35" t="s">
        <v>14</v>
      </c>
      <c r="AK156" s="135"/>
      <c r="AL156" s="135"/>
      <c r="AM156" s="19"/>
      <c r="AN156" s="19"/>
      <c r="AO156" s="19"/>
      <c r="AP156" s="135" t="s">
        <v>379</v>
      </c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28"/>
      <c r="BC156" s="28"/>
      <c r="BD156" s="28"/>
      <c r="BE156" s="28"/>
      <c r="BF156" s="28"/>
      <c r="BG156" s="28"/>
      <c r="BH156" s="168">
        <f>BH157</f>
        <v>88000</v>
      </c>
      <c r="BI156" s="169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168">
        <f>BU157</f>
        <v>0</v>
      </c>
      <c r="BV156" s="170"/>
      <c r="BW156" s="170"/>
      <c r="BX156" s="170"/>
      <c r="BY156" s="170"/>
      <c r="BZ156" s="170"/>
      <c r="CA156" s="170"/>
      <c r="CB156" s="170"/>
      <c r="CC156" s="170"/>
      <c r="CD156" s="170"/>
      <c r="CE156" s="170"/>
      <c r="CF156" s="170"/>
      <c r="CG156" s="170"/>
      <c r="CH156" s="170"/>
      <c r="CI156" s="168">
        <f>BH156-BU156</f>
        <v>88000</v>
      </c>
      <c r="CJ156" s="170"/>
      <c r="CK156" s="170"/>
      <c r="CL156" s="170"/>
      <c r="CM156" s="170"/>
      <c r="CN156" s="170"/>
      <c r="CO156" s="170"/>
      <c r="CP156" s="170"/>
      <c r="CQ156" s="170"/>
      <c r="CR156" s="170"/>
      <c r="CS156" s="170"/>
      <c r="CT156" s="17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18" customHeight="1">
      <c r="A157" s="166" t="s">
        <v>146</v>
      </c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35" t="s">
        <v>14</v>
      </c>
      <c r="AK157" s="135"/>
      <c r="AL157" s="135"/>
      <c r="AM157" s="19"/>
      <c r="AN157" s="19"/>
      <c r="AO157" s="19"/>
      <c r="AP157" s="135" t="s">
        <v>380</v>
      </c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28"/>
      <c r="BC157" s="28"/>
      <c r="BD157" s="28"/>
      <c r="BE157" s="28"/>
      <c r="BF157" s="28"/>
      <c r="BG157" s="28"/>
      <c r="BH157" s="168">
        <v>88000</v>
      </c>
      <c r="BI157" s="169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168">
        <v>0</v>
      </c>
      <c r="BV157" s="170"/>
      <c r="BW157" s="170"/>
      <c r="BX157" s="170"/>
      <c r="BY157" s="170"/>
      <c r="BZ157" s="170"/>
      <c r="CA157" s="170"/>
      <c r="CB157" s="170"/>
      <c r="CC157" s="170"/>
      <c r="CD157" s="170"/>
      <c r="CE157" s="170"/>
      <c r="CF157" s="170"/>
      <c r="CG157" s="170"/>
      <c r="CH157" s="170"/>
      <c r="CI157" s="168">
        <f aca="true" t="shared" si="15" ref="CI157:CI193">BH157-BU157</f>
        <v>88000</v>
      </c>
      <c r="CJ157" s="170"/>
      <c r="CK157" s="170"/>
      <c r="CL157" s="170"/>
      <c r="CM157" s="170"/>
      <c r="CN157" s="170"/>
      <c r="CO157" s="170"/>
      <c r="CP157" s="170"/>
      <c r="CQ157" s="170"/>
      <c r="CR157" s="170"/>
      <c r="CS157" s="170"/>
      <c r="CT157" s="17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24" customHeight="1">
      <c r="A158" s="185" t="s">
        <v>156</v>
      </c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35" t="s">
        <v>14</v>
      </c>
      <c r="AK158" s="135"/>
      <c r="AL158" s="135"/>
      <c r="AM158" s="19"/>
      <c r="AN158" s="19"/>
      <c r="AO158" s="19"/>
      <c r="AP158" s="135" t="s">
        <v>381</v>
      </c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28"/>
      <c r="BC158" s="28"/>
      <c r="BD158" s="28"/>
      <c r="BE158" s="28"/>
      <c r="BF158" s="28"/>
      <c r="BG158" s="28"/>
      <c r="BH158" s="168">
        <f>BH159+BH160</f>
        <v>123900</v>
      </c>
      <c r="BI158" s="169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168">
        <f>BU159+BU160</f>
        <v>70000</v>
      </c>
      <c r="BV158" s="170"/>
      <c r="BW158" s="170"/>
      <c r="BX158" s="170"/>
      <c r="BY158" s="170"/>
      <c r="BZ158" s="170"/>
      <c r="CA158" s="170"/>
      <c r="CB158" s="170"/>
      <c r="CC158" s="170"/>
      <c r="CD158" s="170"/>
      <c r="CE158" s="170"/>
      <c r="CF158" s="170"/>
      <c r="CG158" s="170"/>
      <c r="CH158" s="170"/>
      <c r="CI158" s="168">
        <f t="shared" si="15"/>
        <v>53900</v>
      </c>
      <c r="CJ158" s="170"/>
      <c r="CK158" s="170"/>
      <c r="CL158" s="170"/>
      <c r="CM158" s="170"/>
      <c r="CN158" s="170"/>
      <c r="CO158" s="170"/>
      <c r="CP158" s="170"/>
      <c r="CQ158" s="170"/>
      <c r="CR158" s="170"/>
      <c r="CS158" s="170"/>
      <c r="CT158" s="17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25.5" customHeight="1">
      <c r="A159" s="185" t="s">
        <v>157</v>
      </c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35" t="s">
        <v>14</v>
      </c>
      <c r="AK159" s="135"/>
      <c r="AL159" s="135"/>
      <c r="AM159" s="19"/>
      <c r="AN159" s="19"/>
      <c r="AO159" s="19"/>
      <c r="AP159" s="135" t="s">
        <v>382</v>
      </c>
      <c r="AQ159" s="135"/>
      <c r="AR159" s="135"/>
      <c r="AS159" s="135"/>
      <c r="AT159" s="135"/>
      <c r="AU159" s="135"/>
      <c r="AV159" s="135"/>
      <c r="AW159" s="135"/>
      <c r="AX159" s="135"/>
      <c r="AY159" s="135"/>
      <c r="AZ159" s="135"/>
      <c r="BA159" s="135"/>
      <c r="BB159" s="28"/>
      <c r="BC159" s="28"/>
      <c r="BD159" s="28"/>
      <c r="BE159" s="28"/>
      <c r="BF159" s="28"/>
      <c r="BG159" s="28"/>
      <c r="BH159" s="168">
        <v>123900</v>
      </c>
      <c r="BI159" s="169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168">
        <v>70000</v>
      </c>
      <c r="BV159" s="170"/>
      <c r="BW159" s="170"/>
      <c r="BX159" s="170"/>
      <c r="BY159" s="170"/>
      <c r="BZ159" s="170"/>
      <c r="CA159" s="170"/>
      <c r="CB159" s="170"/>
      <c r="CC159" s="170"/>
      <c r="CD159" s="170"/>
      <c r="CE159" s="170"/>
      <c r="CF159" s="170"/>
      <c r="CG159" s="170"/>
      <c r="CH159" s="170"/>
      <c r="CI159" s="168">
        <f t="shared" si="15"/>
        <v>53900</v>
      </c>
      <c r="CJ159" s="170"/>
      <c r="CK159" s="170"/>
      <c r="CL159" s="170"/>
      <c r="CM159" s="170"/>
      <c r="CN159" s="170"/>
      <c r="CO159" s="170"/>
      <c r="CP159" s="170"/>
      <c r="CQ159" s="170"/>
      <c r="CR159" s="170"/>
      <c r="CS159" s="170"/>
      <c r="CT159" s="17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28.5" customHeight="1">
      <c r="A160" s="185" t="s">
        <v>158</v>
      </c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35" t="s">
        <v>14</v>
      </c>
      <c r="AK160" s="135"/>
      <c r="AL160" s="135"/>
      <c r="AM160" s="19"/>
      <c r="AN160" s="19"/>
      <c r="AO160" s="19"/>
      <c r="AP160" s="135" t="s">
        <v>383</v>
      </c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28"/>
      <c r="BC160" s="28"/>
      <c r="BD160" s="28"/>
      <c r="BE160" s="28"/>
      <c r="BF160" s="28"/>
      <c r="BG160" s="28"/>
      <c r="BH160" s="168">
        <v>0</v>
      </c>
      <c r="BI160" s="169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168">
        <v>0</v>
      </c>
      <c r="BV160" s="170"/>
      <c r="BW160" s="170"/>
      <c r="BX160" s="170"/>
      <c r="BY160" s="170"/>
      <c r="BZ160" s="170"/>
      <c r="CA160" s="170"/>
      <c r="CB160" s="170"/>
      <c r="CC160" s="170"/>
      <c r="CD160" s="170"/>
      <c r="CE160" s="170"/>
      <c r="CF160" s="170"/>
      <c r="CG160" s="170"/>
      <c r="CH160" s="170"/>
      <c r="CI160" s="168">
        <f t="shared" si="15"/>
        <v>0</v>
      </c>
      <c r="CJ160" s="170"/>
      <c r="CK160" s="170"/>
      <c r="CL160" s="170"/>
      <c r="CM160" s="170"/>
      <c r="CN160" s="170"/>
      <c r="CO160" s="170"/>
      <c r="CP160" s="170"/>
      <c r="CQ160" s="170"/>
      <c r="CR160" s="170"/>
      <c r="CS160" s="170"/>
      <c r="CT160" s="17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45" customHeight="1">
      <c r="A161" s="287" t="s">
        <v>471</v>
      </c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2" t="s">
        <v>14</v>
      </c>
      <c r="AK161" s="122"/>
      <c r="AL161" s="122"/>
      <c r="AM161" s="17"/>
      <c r="AN161" s="17"/>
      <c r="AO161" s="17"/>
      <c r="AP161" s="123" t="s">
        <v>199</v>
      </c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5"/>
      <c r="BB161" s="44"/>
      <c r="BC161" s="44"/>
      <c r="BD161" s="44"/>
      <c r="BE161" s="44"/>
      <c r="BF161" s="44"/>
      <c r="BG161" s="44"/>
      <c r="BH161" s="115">
        <f>BH162</f>
        <v>3278300</v>
      </c>
      <c r="BI161" s="117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15">
        <f>BU162</f>
        <v>1057696.53</v>
      </c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87">
        <f t="shared" si="15"/>
        <v>2220603.4699999997</v>
      </c>
      <c r="CJ161" s="188"/>
      <c r="CK161" s="188"/>
      <c r="CL161" s="188"/>
      <c r="CM161" s="188"/>
      <c r="CN161" s="188"/>
      <c r="CO161" s="188"/>
      <c r="CP161" s="188"/>
      <c r="CQ161" s="188"/>
      <c r="CR161" s="188"/>
      <c r="CS161" s="188"/>
      <c r="CT161" s="193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18" customHeight="1">
      <c r="A162" s="175" t="s">
        <v>200</v>
      </c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202" t="s">
        <v>14</v>
      </c>
      <c r="AK162" s="202"/>
      <c r="AL162" s="202"/>
      <c r="AM162" s="30"/>
      <c r="AN162" s="30"/>
      <c r="AO162" s="30"/>
      <c r="AP162" s="136" t="s">
        <v>201</v>
      </c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8"/>
      <c r="BB162" s="28"/>
      <c r="BC162" s="28"/>
      <c r="BD162" s="28"/>
      <c r="BE162" s="28"/>
      <c r="BF162" s="28"/>
      <c r="BG162" s="28"/>
      <c r="BH162" s="168">
        <f>BH163+BH173</f>
        <v>3278300</v>
      </c>
      <c r="BI162" s="169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168">
        <f>BU163+BU173</f>
        <v>1057696.53</v>
      </c>
      <c r="BV162" s="170"/>
      <c r="BW162" s="170"/>
      <c r="BX162" s="170"/>
      <c r="BY162" s="170"/>
      <c r="BZ162" s="170"/>
      <c r="CA162" s="170"/>
      <c r="CB162" s="170"/>
      <c r="CC162" s="170"/>
      <c r="CD162" s="170"/>
      <c r="CE162" s="170"/>
      <c r="CF162" s="170"/>
      <c r="CG162" s="170"/>
      <c r="CH162" s="170"/>
      <c r="CI162" s="168">
        <f t="shared" si="15"/>
        <v>2220603.4699999997</v>
      </c>
      <c r="CJ162" s="170"/>
      <c r="CK162" s="170"/>
      <c r="CL162" s="170"/>
      <c r="CM162" s="170"/>
      <c r="CN162" s="170"/>
      <c r="CO162" s="170"/>
      <c r="CP162" s="170"/>
      <c r="CQ162" s="170"/>
      <c r="CR162" s="170"/>
      <c r="CS162" s="170"/>
      <c r="CT162" s="17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98" s="48" customFormat="1" ht="36.75" customHeight="1">
      <c r="A163" s="269" t="s">
        <v>344</v>
      </c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  <c r="AH163" s="270"/>
      <c r="AI163" s="270"/>
      <c r="AJ163" s="202" t="s">
        <v>14</v>
      </c>
      <c r="AK163" s="202"/>
      <c r="AL163" s="202"/>
      <c r="AM163" s="30"/>
      <c r="AN163" s="30"/>
      <c r="AO163" s="30"/>
      <c r="AP163" s="203" t="s">
        <v>384</v>
      </c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5"/>
      <c r="BB163" s="31"/>
      <c r="BC163" s="31"/>
      <c r="BD163" s="31"/>
      <c r="BE163" s="31"/>
      <c r="BF163" s="31"/>
      <c r="BG163" s="31"/>
      <c r="BH163" s="187">
        <f>BH164</f>
        <v>27100</v>
      </c>
      <c r="BI163" s="192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187">
        <f>BU164</f>
        <v>0</v>
      </c>
      <c r="BV163" s="188"/>
      <c r="BW163" s="188"/>
      <c r="BX163" s="188"/>
      <c r="BY163" s="188"/>
      <c r="BZ163" s="188"/>
      <c r="CA163" s="188"/>
      <c r="CB163" s="188"/>
      <c r="CC163" s="188"/>
      <c r="CD163" s="188"/>
      <c r="CE163" s="188"/>
      <c r="CF163" s="188"/>
      <c r="CG163" s="188"/>
      <c r="CH163" s="188"/>
      <c r="CI163" s="187">
        <f t="shared" si="15"/>
        <v>27100</v>
      </c>
      <c r="CJ163" s="188"/>
      <c r="CK163" s="188"/>
      <c r="CL163" s="188"/>
      <c r="CM163" s="188"/>
      <c r="CN163" s="188"/>
      <c r="CO163" s="188"/>
      <c r="CP163" s="188"/>
      <c r="CQ163" s="188"/>
      <c r="CR163" s="188"/>
      <c r="CS163" s="188"/>
      <c r="CT163" s="193"/>
    </row>
    <row r="164" spans="1:188" s="24" customFormat="1" ht="75.75" customHeight="1">
      <c r="A164" s="208" t="s">
        <v>472</v>
      </c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194" t="s">
        <v>14</v>
      </c>
      <c r="AK164" s="194"/>
      <c r="AL164" s="194"/>
      <c r="AM164" s="86"/>
      <c r="AN164" s="86"/>
      <c r="AO164" s="86"/>
      <c r="AP164" s="180" t="s">
        <v>385</v>
      </c>
      <c r="AQ164" s="181"/>
      <c r="AR164" s="181"/>
      <c r="AS164" s="181"/>
      <c r="AT164" s="181"/>
      <c r="AU164" s="181"/>
      <c r="AV164" s="181"/>
      <c r="AW164" s="181"/>
      <c r="AX164" s="181"/>
      <c r="AY164" s="181"/>
      <c r="AZ164" s="181"/>
      <c r="BA164" s="182"/>
      <c r="BB164" s="84"/>
      <c r="BC164" s="84"/>
      <c r="BD164" s="84"/>
      <c r="BE164" s="84"/>
      <c r="BF164" s="84"/>
      <c r="BG164" s="84"/>
      <c r="BH164" s="189">
        <f>BH165+BH169</f>
        <v>27100</v>
      </c>
      <c r="BI164" s="195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189">
        <f>BU165+BU169</f>
        <v>0</v>
      </c>
      <c r="BV164" s="190"/>
      <c r="BW164" s="190"/>
      <c r="BX164" s="190"/>
      <c r="BY164" s="190"/>
      <c r="BZ164" s="190"/>
      <c r="CA164" s="190"/>
      <c r="CB164" s="190"/>
      <c r="CC164" s="190"/>
      <c r="CD164" s="190"/>
      <c r="CE164" s="190"/>
      <c r="CF164" s="190"/>
      <c r="CG164" s="190"/>
      <c r="CH164" s="190"/>
      <c r="CI164" s="189">
        <f t="shared" si="15"/>
        <v>27100</v>
      </c>
      <c r="CJ164" s="190"/>
      <c r="CK164" s="190"/>
      <c r="CL164" s="190"/>
      <c r="CM164" s="190"/>
      <c r="CN164" s="190"/>
      <c r="CO164" s="190"/>
      <c r="CP164" s="190"/>
      <c r="CQ164" s="190"/>
      <c r="CR164" s="190"/>
      <c r="CS164" s="190"/>
      <c r="CT164" s="19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45.75" customHeight="1">
      <c r="A165" s="175" t="s">
        <v>386</v>
      </c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35" t="s">
        <v>14</v>
      </c>
      <c r="AK165" s="135"/>
      <c r="AL165" s="135"/>
      <c r="AM165" s="19"/>
      <c r="AN165" s="19"/>
      <c r="AO165" s="19"/>
      <c r="AP165" s="136" t="s">
        <v>387</v>
      </c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8"/>
      <c r="BB165" s="28"/>
      <c r="BC165" s="28"/>
      <c r="BD165" s="28"/>
      <c r="BE165" s="28"/>
      <c r="BF165" s="28"/>
      <c r="BG165" s="28"/>
      <c r="BH165" s="168">
        <f>BH166</f>
        <v>15300</v>
      </c>
      <c r="BI165" s="169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168">
        <f>BU166</f>
        <v>0</v>
      </c>
      <c r="BV165" s="170"/>
      <c r="BW165" s="170"/>
      <c r="BX165" s="170"/>
      <c r="BY165" s="170"/>
      <c r="BZ165" s="170"/>
      <c r="CA165" s="170"/>
      <c r="CB165" s="170"/>
      <c r="CC165" s="170"/>
      <c r="CD165" s="170"/>
      <c r="CE165" s="170"/>
      <c r="CF165" s="170"/>
      <c r="CG165" s="170"/>
      <c r="CH165" s="170"/>
      <c r="CI165" s="168">
        <f t="shared" si="15"/>
        <v>15300</v>
      </c>
      <c r="CJ165" s="170"/>
      <c r="CK165" s="170"/>
      <c r="CL165" s="170"/>
      <c r="CM165" s="170"/>
      <c r="CN165" s="170"/>
      <c r="CO165" s="170"/>
      <c r="CP165" s="170"/>
      <c r="CQ165" s="170"/>
      <c r="CR165" s="170"/>
      <c r="CS165" s="170"/>
      <c r="CT165" s="17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18" customHeight="1">
      <c r="A166" s="166" t="s">
        <v>141</v>
      </c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35" t="s">
        <v>14</v>
      </c>
      <c r="AK166" s="135"/>
      <c r="AL166" s="135"/>
      <c r="AM166" s="19"/>
      <c r="AN166" s="19"/>
      <c r="AO166" s="19"/>
      <c r="AP166" s="136" t="s">
        <v>390</v>
      </c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8"/>
      <c r="BB166" s="28"/>
      <c r="BC166" s="28"/>
      <c r="BD166" s="28"/>
      <c r="BE166" s="28"/>
      <c r="BF166" s="28"/>
      <c r="BG166" s="28"/>
      <c r="BH166" s="168">
        <f>BH167</f>
        <v>15300</v>
      </c>
      <c r="BI166" s="169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168">
        <f>BU167</f>
        <v>0</v>
      </c>
      <c r="BV166" s="170"/>
      <c r="BW166" s="170"/>
      <c r="BX166" s="170"/>
      <c r="BY166" s="170"/>
      <c r="BZ166" s="170"/>
      <c r="CA166" s="170"/>
      <c r="CB166" s="170"/>
      <c r="CC166" s="170"/>
      <c r="CD166" s="170"/>
      <c r="CE166" s="170"/>
      <c r="CF166" s="170"/>
      <c r="CG166" s="170"/>
      <c r="CH166" s="170"/>
      <c r="CI166" s="168">
        <f aca="true" t="shared" si="16" ref="CI166:CI178">BH166-BU166</f>
        <v>15300</v>
      </c>
      <c r="CJ166" s="170"/>
      <c r="CK166" s="170"/>
      <c r="CL166" s="170"/>
      <c r="CM166" s="170"/>
      <c r="CN166" s="170"/>
      <c r="CO166" s="170"/>
      <c r="CP166" s="170"/>
      <c r="CQ166" s="170"/>
      <c r="CR166" s="170"/>
      <c r="CS166" s="170"/>
      <c r="CT166" s="17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18" customHeight="1">
      <c r="A167" s="166" t="s">
        <v>257</v>
      </c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35" t="s">
        <v>14</v>
      </c>
      <c r="AK167" s="135"/>
      <c r="AL167" s="135"/>
      <c r="AM167" s="19"/>
      <c r="AN167" s="19"/>
      <c r="AO167" s="19"/>
      <c r="AP167" s="136" t="s">
        <v>389</v>
      </c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8"/>
      <c r="BB167" s="28"/>
      <c r="BC167" s="28"/>
      <c r="BD167" s="28"/>
      <c r="BE167" s="28"/>
      <c r="BF167" s="28"/>
      <c r="BG167" s="28"/>
      <c r="BH167" s="168">
        <f>BH168</f>
        <v>15300</v>
      </c>
      <c r="BI167" s="169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168">
        <f>BU168</f>
        <v>0</v>
      </c>
      <c r="BV167" s="170"/>
      <c r="BW167" s="170"/>
      <c r="BX167" s="170"/>
      <c r="BY167" s="170"/>
      <c r="BZ167" s="170"/>
      <c r="CA167" s="170"/>
      <c r="CB167" s="170"/>
      <c r="CC167" s="170"/>
      <c r="CD167" s="170"/>
      <c r="CE167" s="170"/>
      <c r="CF167" s="170"/>
      <c r="CG167" s="170"/>
      <c r="CH167" s="170"/>
      <c r="CI167" s="168">
        <f t="shared" si="16"/>
        <v>15300</v>
      </c>
      <c r="CJ167" s="170"/>
      <c r="CK167" s="170"/>
      <c r="CL167" s="170"/>
      <c r="CM167" s="170"/>
      <c r="CN167" s="170"/>
      <c r="CO167" s="170"/>
      <c r="CP167" s="170"/>
      <c r="CQ167" s="170"/>
      <c r="CR167" s="170"/>
      <c r="CS167" s="170"/>
      <c r="CT167" s="17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18" customHeight="1">
      <c r="A168" s="166" t="s">
        <v>146</v>
      </c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35" t="s">
        <v>14</v>
      </c>
      <c r="AK168" s="135"/>
      <c r="AL168" s="135"/>
      <c r="AM168" s="19"/>
      <c r="AN168" s="19"/>
      <c r="AO168" s="19"/>
      <c r="AP168" s="136" t="s">
        <v>388</v>
      </c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8"/>
      <c r="BB168" s="28"/>
      <c r="BC168" s="28"/>
      <c r="BD168" s="28"/>
      <c r="BE168" s="28"/>
      <c r="BF168" s="28"/>
      <c r="BG168" s="28"/>
      <c r="BH168" s="168">
        <v>15300</v>
      </c>
      <c r="BI168" s="169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168">
        <v>0</v>
      </c>
      <c r="BV168" s="170"/>
      <c r="BW168" s="170"/>
      <c r="BX168" s="170"/>
      <c r="BY168" s="170"/>
      <c r="BZ168" s="170"/>
      <c r="CA168" s="170"/>
      <c r="CB168" s="170"/>
      <c r="CC168" s="170"/>
      <c r="CD168" s="170"/>
      <c r="CE168" s="170"/>
      <c r="CF168" s="170"/>
      <c r="CG168" s="170"/>
      <c r="CH168" s="170"/>
      <c r="CI168" s="168">
        <f t="shared" si="16"/>
        <v>15300</v>
      </c>
      <c r="CJ168" s="170"/>
      <c r="CK168" s="170"/>
      <c r="CL168" s="170"/>
      <c r="CM168" s="170"/>
      <c r="CN168" s="170"/>
      <c r="CO168" s="170"/>
      <c r="CP168" s="170"/>
      <c r="CQ168" s="170"/>
      <c r="CR168" s="170"/>
      <c r="CS168" s="170"/>
      <c r="CT168" s="17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48" customHeight="1">
      <c r="A169" s="175" t="s">
        <v>395</v>
      </c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35" t="s">
        <v>14</v>
      </c>
      <c r="AK169" s="135"/>
      <c r="AL169" s="135"/>
      <c r="AM169" s="19"/>
      <c r="AN169" s="19"/>
      <c r="AO169" s="19"/>
      <c r="AP169" s="136" t="s">
        <v>391</v>
      </c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8"/>
      <c r="BB169" s="28"/>
      <c r="BC169" s="28"/>
      <c r="BD169" s="28"/>
      <c r="BE169" s="28"/>
      <c r="BF169" s="28"/>
      <c r="BG169" s="28"/>
      <c r="BH169" s="168">
        <f>BH170</f>
        <v>11800</v>
      </c>
      <c r="BI169" s="169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168">
        <f>BU170</f>
        <v>0</v>
      </c>
      <c r="BV169" s="170"/>
      <c r="BW169" s="170"/>
      <c r="BX169" s="170"/>
      <c r="BY169" s="170"/>
      <c r="BZ169" s="170"/>
      <c r="CA169" s="170"/>
      <c r="CB169" s="170"/>
      <c r="CC169" s="170"/>
      <c r="CD169" s="170"/>
      <c r="CE169" s="170"/>
      <c r="CF169" s="170"/>
      <c r="CG169" s="170"/>
      <c r="CH169" s="170"/>
      <c r="CI169" s="168">
        <f t="shared" si="16"/>
        <v>11800</v>
      </c>
      <c r="CJ169" s="170"/>
      <c r="CK169" s="170"/>
      <c r="CL169" s="170"/>
      <c r="CM169" s="170"/>
      <c r="CN169" s="170"/>
      <c r="CO169" s="170"/>
      <c r="CP169" s="170"/>
      <c r="CQ169" s="170"/>
      <c r="CR169" s="170"/>
      <c r="CS169" s="170"/>
      <c r="CT169" s="17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18" customHeight="1">
      <c r="A170" s="166" t="s">
        <v>141</v>
      </c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35" t="s">
        <v>14</v>
      </c>
      <c r="AK170" s="135"/>
      <c r="AL170" s="135"/>
      <c r="AM170" s="19"/>
      <c r="AN170" s="19"/>
      <c r="AO170" s="19"/>
      <c r="AP170" s="136" t="s">
        <v>392</v>
      </c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8"/>
      <c r="BB170" s="28"/>
      <c r="BC170" s="28"/>
      <c r="BD170" s="28"/>
      <c r="BE170" s="28"/>
      <c r="BF170" s="28"/>
      <c r="BG170" s="28"/>
      <c r="BH170" s="168">
        <f>BH171</f>
        <v>11800</v>
      </c>
      <c r="BI170" s="169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168">
        <f>BU171</f>
        <v>0</v>
      </c>
      <c r="BV170" s="170"/>
      <c r="BW170" s="170"/>
      <c r="BX170" s="170"/>
      <c r="BY170" s="170"/>
      <c r="BZ170" s="170"/>
      <c r="CA170" s="170"/>
      <c r="CB170" s="170"/>
      <c r="CC170" s="170"/>
      <c r="CD170" s="170"/>
      <c r="CE170" s="170"/>
      <c r="CF170" s="170"/>
      <c r="CG170" s="170"/>
      <c r="CH170" s="170"/>
      <c r="CI170" s="168">
        <f t="shared" si="16"/>
        <v>11800</v>
      </c>
      <c r="CJ170" s="170"/>
      <c r="CK170" s="170"/>
      <c r="CL170" s="170"/>
      <c r="CM170" s="170"/>
      <c r="CN170" s="170"/>
      <c r="CO170" s="170"/>
      <c r="CP170" s="170"/>
      <c r="CQ170" s="170"/>
      <c r="CR170" s="170"/>
      <c r="CS170" s="170"/>
      <c r="CT170" s="17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18" customHeight="1">
      <c r="A171" s="166" t="s">
        <v>257</v>
      </c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35" t="s">
        <v>14</v>
      </c>
      <c r="AK171" s="135"/>
      <c r="AL171" s="135"/>
      <c r="AM171" s="19"/>
      <c r="AN171" s="19"/>
      <c r="AO171" s="19"/>
      <c r="AP171" s="136" t="s">
        <v>393</v>
      </c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8"/>
      <c r="BB171" s="28"/>
      <c r="BC171" s="28"/>
      <c r="BD171" s="28"/>
      <c r="BE171" s="28"/>
      <c r="BF171" s="28"/>
      <c r="BG171" s="28"/>
      <c r="BH171" s="168">
        <f>BH172</f>
        <v>11800</v>
      </c>
      <c r="BI171" s="169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168">
        <f>BU172</f>
        <v>0</v>
      </c>
      <c r="BV171" s="170"/>
      <c r="BW171" s="170"/>
      <c r="BX171" s="170"/>
      <c r="BY171" s="170"/>
      <c r="BZ171" s="170"/>
      <c r="CA171" s="170"/>
      <c r="CB171" s="170"/>
      <c r="CC171" s="170"/>
      <c r="CD171" s="170"/>
      <c r="CE171" s="170"/>
      <c r="CF171" s="170"/>
      <c r="CG171" s="170"/>
      <c r="CH171" s="170"/>
      <c r="CI171" s="168">
        <f t="shared" si="16"/>
        <v>11800</v>
      </c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18" customHeight="1">
      <c r="A172" s="166" t="s">
        <v>152</v>
      </c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35" t="s">
        <v>14</v>
      </c>
      <c r="AK172" s="135"/>
      <c r="AL172" s="135"/>
      <c r="AM172" s="19"/>
      <c r="AN172" s="19"/>
      <c r="AO172" s="19"/>
      <c r="AP172" s="136" t="s">
        <v>394</v>
      </c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8"/>
      <c r="BB172" s="28"/>
      <c r="BC172" s="28"/>
      <c r="BD172" s="28"/>
      <c r="BE172" s="28"/>
      <c r="BF172" s="28"/>
      <c r="BG172" s="28"/>
      <c r="BH172" s="168">
        <v>11800</v>
      </c>
      <c r="BI172" s="169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168">
        <v>0</v>
      </c>
      <c r="BV172" s="170"/>
      <c r="BW172" s="170"/>
      <c r="BX172" s="170"/>
      <c r="BY172" s="170"/>
      <c r="BZ172" s="170"/>
      <c r="CA172" s="170"/>
      <c r="CB172" s="170"/>
      <c r="CC172" s="170"/>
      <c r="CD172" s="170"/>
      <c r="CE172" s="170"/>
      <c r="CF172" s="170"/>
      <c r="CG172" s="170"/>
      <c r="CH172" s="170"/>
      <c r="CI172" s="168">
        <f t="shared" si="16"/>
        <v>11800</v>
      </c>
      <c r="CJ172" s="170"/>
      <c r="CK172" s="170"/>
      <c r="CL172" s="170"/>
      <c r="CM172" s="170"/>
      <c r="CN172" s="170"/>
      <c r="CO172" s="170"/>
      <c r="CP172" s="170"/>
      <c r="CQ172" s="170"/>
      <c r="CR172" s="170"/>
      <c r="CS172" s="170"/>
      <c r="CT172" s="17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36.75" customHeight="1">
      <c r="A173" s="199" t="s">
        <v>397</v>
      </c>
      <c r="B173" s="200"/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1"/>
      <c r="AJ173" s="202" t="s">
        <v>14</v>
      </c>
      <c r="AK173" s="202"/>
      <c r="AL173" s="202"/>
      <c r="AM173" s="30"/>
      <c r="AN173" s="30"/>
      <c r="AO173" s="30"/>
      <c r="AP173" s="203" t="s">
        <v>396</v>
      </c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5"/>
      <c r="BB173" s="31"/>
      <c r="BC173" s="31"/>
      <c r="BD173" s="31"/>
      <c r="BE173" s="31"/>
      <c r="BF173" s="31"/>
      <c r="BG173" s="31"/>
      <c r="BH173" s="187">
        <f>BH174</f>
        <v>3251200</v>
      </c>
      <c r="BI173" s="192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187">
        <f>BU174</f>
        <v>1057696.53</v>
      </c>
      <c r="BV173" s="188"/>
      <c r="BW173" s="188"/>
      <c r="BX173" s="188"/>
      <c r="BY173" s="188"/>
      <c r="BZ173" s="188"/>
      <c r="CA173" s="188"/>
      <c r="CB173" s="188"/>
      <c r="CC173" s="188"/>
      <c r="CD173" s="188"/>
      <c r="CE173" s="188"/>
      <c r="CF173" s="188"/>
      <c r="CG173" s="188"/>
      <c r="CH173" s="188"/>
      <c r="CI173" s="187">
        <f t="shared" si="16"/>
        <v>2193503.4699999997</v>
      </c>
      <c r="CJ173" s="188"/>
      <c r="CK173" s="188"/>
      <c r="CL173" s="188"/>
      <c r="CM173" s="188"/>
      <c r="CN173" s="188"/>
      <c r="CO173" s="188"/>
      <c r="CP173" s="188"/>
      <c r="CQ173" s="188"/>
      <c r="CR173" s="188"/>
      <c r="CS173" s="188"/>
      <c r="CT173" s="193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51" customHeight="1">
      <c r="A174" s="206" t="s">
        <v>398</v>
      </c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7"/>
      <c r="AJ174" s="194" t="s">
        <v>14</v>
      </c>
      <c r="AK174" s="194"/>
      <c r="AL174" s="194"/>
      <c r="AM174" s="86"/>
      <c r="AN174" s="86"/>
      <c r="AO174" s="86"/>
      <c r="AP174" s="180" t="s">
        <v>504</v>
      </c>
      <c r="AQ174" s="181"/>
      <c r="AR174" s="181"/>
      <c r="AS174" s="181"/>
      <c r="AT174" s="181"/>
      <c r="AU174" s="181"/>
      <c r="AV174" s="181"/>
      <c r="AW174" s="181"/>
      <c r="AX174" s="181"/>
      <c r="AY174" s="181"/>
      <c r="AZ174" s="181"/>
      <c r="BA174" s="182"/>
      <c r="BB174" s="84"/>
      <c r="BC174" s="84"/>
      <c r="BD174" s="84"/>
      <c r="BE174" s="84"/>
      <c r="BF174" s="84"/>
      <c r="BG174" s="84"/>
      <c r="BH174" s="189">
        <f>BH175+BH178+BH193+BH196</f>
        <v>3251200</v>
      </c>
      <c r="BI174" s="195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189">
        <f>BU175+BU178+BU193+BU196</f>
        <v>1057696.53</v>
      </c>
      <c r="BV174" s="190"/>
      <c r="BW174" s="190"/>
      <c r="BX174" s="190"/>
      <c r="BY174" s="190"/>
      <c r="BZ174" s="190"/>
      <c r="CA174" s="190"/>
      <c r="CB174" s="190"/>
      <c r="CC174" s="190"/>
      <c r="CD174" s="190"/>
      <c r="CE174" s="190"/>
      <c r="CF174" s="190"/>
      <c r="CG174" s="190"/>
      <c r="CH174" s="190"/>
      <c r="CI174" s="189">
        <f t="shared" si="16"/>
        <v>2193503.4699999997</v>
      </c>
      <c r="CJ174" s="190"/>
      <c r="CK174" s="190"/>
      <c r="CL174" s="190"/>
      <c r="CM174" s="190"/>
      <c r="CN174" s="190"/>
      <c r="CO174" s="190"/>
      <c r="CP174" s="190"/>
      <c r="CQ174" s="190"/>
      <c r="CR174" s="190"/>
      <c r="CS174" s="190"/>
      <c r="CT174" s="19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59.25" customHeight="1">
      <c r="A175" s="185" t="s">
        <v>399</v>
      </c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35" t="s">
        <v>14</v>
      </c>
      <c r="AK175" s="135"/>
      <c r="AL175" s="135"/>
      <c r="AM175" s="19"/>
      <c r="AN175" s="19"/>
      <c r="AO175" s="19"/>
      <c r="AP175" s="136" t="s">
        <v>505</v>
      </c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8"/>
      <c r="BB175" s="28"/>
      <c r="BC175" s="28"/>
      <c r="BD175" s="28"/>
      <c r="BE175" s="28"/>
      <c r="BF175" s="28"/>
      <c r="BG175" s="28"/>
      <c r="BH175" s="168">
        <f>BH176</f>
        <v>12500</v>
      </c>
      <c r="BI175" s="169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168">
        <f>BU176</f>
        <v>299.23</v>
      </c>
      <c r="BV175" s="170"/>
      <c r="BW175" s="170"/>
      <c r="BX175" s="170"/>
      <c r="BY175" s="170"/>
      <c r="BZ175" s="170"/>
      <c r="CA175" s="170"/>
      <c r="CB175" s="170"/>
      <c r="CC175" s="170"/>
      <c r="CD175" s="170"/>
      <c r="CE175" s="170"/>
      <c r="CF175" s="170"/>
      <c r="CG175" s="170"/>
      <c r="CH175" s="170"/>
      <c r="CI175" s="168">
        <f t="shared" si="16"/>
        <v>12200.77</v>
      </c>
      <c r="CJ175" s="170"/>
      <c r="CK175" s="170"/>
      <c r="CL175" s="170"/>
      <c r="CM175" s="170"/>
      <c r="CN175" s="170"/>
      <c r="CO175" s="170"/>
      <c r="CP175" s="170"/>
      <c r="CQ175" s="170"/>
      <c r="CR175" s="170"/>
      <c r="CS175" s="170"/>
      <c r="CT175" s="17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18" customHeight="1">
      <c r="A176" s="166" t="s">
        <v>141</v>
      </c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35" t="s">
        <v>14</v>
      </c>
      <c r="AK176" s="135"/>
      <c r="AL176" s="135"/>
      <c r="AM176" s="19"/>
      <c r="AN176" s="19"/>
      <c r="AO176" s="19"/>
      <c r="AP176" s="136" t="s">
        <v>506</v>
      </c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8"/>
      <c r="BB176" s="28"/>
      <c r="BC176" s="28"/>
      <c r="BD176" s="28"/>
      <c r="BE176" s="28"/>
      <c r="BF176" s="28"/>
      <c r="BG176" s="28"/>
      <c r="BH176" s="168">
        <f>BH177</f>
        <v>12500</v>
      </c>
      <c r="BI176" s="169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168">
        <f>BU177</f>
        <v>299.23</v>
      </c>
      <c r="BV176" s="170"/>
      <c r="BW176" s="170"/>
      <c r="BX176" s="170"/>
      <c r="BY176" s="170"/>
      <c r="BZ176" s="170"/>
      <c r="CA176" s="170"/>
      <c r="CB176" s="170"/>
      <c r="CC176" s="170"/>
      <c r="CD176" s="170"/>
      <c r="CE176" s="170"/>
      <c r="CF176" s="170"/>
      <c r="CG176" s="170"/>
      <c r="CH176" s="170"/>
      <c r="CI176" s="168">
        <f t="shared" si="16"/>
        <v>12200.77</v>
      </c>
      <c r="CJ176" s="170"/>
      <c r="CK176" s="170"/>
      <c r="CL176" s="170"/>
      <c r="CM176" s="170"/>
      <c r="CN176" s="170"/>
      <c r="CO176" s="170"/>
      <c r="CP176" s="170"/>
      <c r="CQ176" s="170"/>
      <c r="CR176" s="170"/>
      <c r="CS176" s="170"/>
      <c r="CT176" s="17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18" customHeight="1">
      <c r="A177" s="166" t="s">
        <v>162</v>
      </c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35" t="s">
        <v>14</v>
      </c>
      <c r="AK177" s="135"/>
      <c r="AL177" s="135"/>
      <c r="AM177" s="19"/>
      <c r="AN177" s="19"/>
      <c r="AO177" s="19"/>
      <c r="AP177" s="136" t="s">
        <v>507</v>
      </c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8"/>
      <c r="BB177" s="28"/>
      <c r="BC177" s="28"/>
      <c r="BD177" s="28"/>
      <c r="BE177" s="28"/>
      <c r="BF177" s="28"/>
      <c r="BG177" s="28"/>
      <c r="BH177" s="168">
        <v>12500</v>
      </c>
      <c r="BI177" s="169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168">
        <v>299.23</v>
      </c>
      <c r="BV177" s="170"/>
      <c r="BW177" s="170"/>
      <c r="BX177" s="170"/>
      <c r="BY177" s="170"/>
      <c r="BZ177" s="170"/>
      <c r="CA177" s="170"/>
      <c r="CB177" s="170"/>
      <c r="CC177" s="170"/>
      <c r="CD177" s="170"/>
      <c r="CE177" s="170"/>
      <c r="CF177" s="170"/>
      <c r="CG177" s="170"/>
      <c r="CH177" s="170"/>
      <c r="CI177" s="168">
        <f t="shared" si="16"/>
        <v>12200.77</v>
      </c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59.25" customHeight="1">
      <c r="A178" s="185" t="s">
        <v>400</v>
      </c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35" t="s">
        <v>14</v>
      </c>
      <c r="AK178" s="135"/>
      <c r="AL178" s="135"/>
      <c r="AM178" s="19"/>
      <c r="AN178" s="19"/>
      <c r="AO178" s="19"/>
      <c r="AP178" s="136" t="s">
        <v>508</v>
      </c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8"/>
      <c r="BB178" s="28"/>
      <c r="BC178" s="28"/>
      <c r="BD178" s="28"/>
      <c r="BE178" s="28"/>
      <c r="BF178" s="28"/>
      <c r="BG178" s="28"/>
      <c r="BH178" s="168">
        <f>BH179+BH190</f>
        <v>2292600</v>
      </c>
      <c r="BI178" s="169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168">
        <f>BU179+BU190</f>
        <v>786985.4</v>
      </c>
      <c r="BV178" s="170"/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68">
        <f t="shared" si="16"/>
        <v>1505614.6</v>
      </c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18" customHeight="1">
      <c r="A179" s="166" t="s">
        <v>141</v>
      </c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35" t="s">
        <v>14</v>
      </c>
      <c r="AK179" s="135"/>
      <c r="AL179" s="135"/>
      <c r="AM179" s="19"/>
      <c r="AN179" s="19"/>
      <c r="AO179" s="19"/>
      <c r="AP179" s="136" t="s">
        <v>509</v>
      </c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8"/>
      <c r="BB179" s="28"/>
      <c r="BC179" s="28"/>
      <c r="BD179" s="28"/>
      <c r="BE179" s="28"/>
      <c r="BF179" s="28"/>
      <c r="BG179" s="28"/>
      <c r="BH179" s="168">
        <f>BH183+BH180+BH189</f>
        <v>2224100</v>
      </c>
      <c r="BI179" s="169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168">
        <f>BU183+BU180+BU189</f>
        <v>746397</v>
      </c>
      <c r="BV179" s="170"/>
      <c r="BW179" s="170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68">
        <f t="shared" si="15"/>
        <v>1477703</v>
      </c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24.75" customHeight="1">
      <c r="A180" s="226" t="s">
        <v>142</v>
      </c>
      <c r="B180" s="227"/>
      <c r="C180" s="227"/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7"/>
      <c r="P180" s="227"/>
      <c r="Q180" s="227"/>
      <c r="R180" s="227"/>
      <c r="S180" s="227"/>
      <c r="T180" s="227"/>
      <c r="U180" s="227"/>
      <c r="V180" s="227"/>
      <c r="W180" s="227"/>
      <c r="X180" s="227"/>
      <c r="Y180" s="227"/>
      <c r="Z180" s="227"/>
      <c r="AA180" s="227"/>
      <c r="AB180" s="227"/>
      <c r="AC180" s="227"/>
      <c r="AD180" s="227"/>
      <c r="AE180" s="227"/>
      <c r="AF180" s="227"/>
      <c r="AG180" s="227"/>
      <c r="AH180" s="227"/>
      <c r="AI180" s="227"/>
      <c r="AJ180" s="135" t="s">
        <v>14</v>
      </c>
      <c r="AK180" s="135"/>
      <c r="AL180" s="135"/>
      <c r="AM180" s="19"/>
      <c r="AN180" s="19"/>
      <c r="AO180" s="19"/>
      <c r="AP180" s="136" t="s">
        <v>503</v>
      </c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8"/>
      <c r="BB180" s="28"/>
      <c r="BC180" s="28"/>
      <c r="BD180" s="28"/>
      <c r="BE180" s="28"/>
      <c r="BF180" s="28"/>
      <c r="BG180" s="28"/>
      <c r="BH180" s="168">
        <f>SUM(BH181+BH182)</f>
        <v>1702500</v>
      </c>
      <c r="BI180" s="16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168">
        <f>SUM(BU181+BU182)</f>
        <v>492824.19</v>
      </c>
      <c r="BV180" s="170"/>
      <c r="BW180" s="170"/>
      <c r="BX180" s="170"/>
      <c r="BY180" s="170"/>
      <c r="BZ180" s="170"/>
      <c r="CA180" s="170"/>
      <c r="CB180" s="170"/>
      <c r="CC180" s="170"/>
      <c r="CD180" s="170"/>
      <c r="CE180" s="170"/>
      <c r="CF180" s="170"/>
      <c r="CG180" s="170"/>
      <c r="CH180" s="170"/>
      <c r="CI180" s="168">
        <f t="shared" si="15"/>
        <v>1209675.81</v>
      </c>
      <c r="CJ180" s="170"/>
      <c r="CK180" s="170"/>
      <c r="CL180" s="170"/>
      <c r="CM180" s="170"/>
      <c r="CN180" s="170"/>
      <c r="CO180" s="170"/>
      <c r="CP180" s="170"/>
      <c r="CQ180" s="170"/>
      <c r="CR180" s="170"/>
      <c r="CS180" s="170"/>
      <c r="CT180" s="17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17.25" customHeight="1">
      <c r="A181" s="166" t="s">
        <v>143</v>
      </c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35" t="s">
        <v>14</v>
      </c>
      <c r="AK181" s="135"/>
      <c r="AL181" s="135"/>
      <c r="AM181" s="19"/>
      <c r="AN181" s="19"/>
      <c r="AO181" s="19"/>
      <c r="AP181" s="136" t="s">
        <v>510</v>
      </c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8"/>
      <c r="BB181" s="28"/>
      <c r="BC181" s="28"/>
      <c r="BD181" s="28"/>
      <c r="BE181" s="28"/>
      <c r="BF181" s="28"/>
      <c r="BG181" s="28"/>
      <c r="BH181" s="168">
        <v>1335800</v>
      </c>
      <c r="BI181" s="16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168">
        <v>324682</v>
      </c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68">
        <f t="shared" si="15"/>
        <v>1011118</v>
      </c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25.5" customHeight="1">
      <c r="A182" s="185" t="s">
        <v>145</v>
      </c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35" t="s">
        <v>14</v>
      </c>
      <c r="AK182" s="135"/>
      <c r="AL182" s="135"/>
      <c r="AM182" s="19"/>
      <c r="AN182" s="19"/>
      <c r="AO182" s="19"/>
      <c r="AP182" s="136" t="s">
        <v>511</v>
      </c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8"/>
      <c r="BB182" s="28"/>
      <c r="BC182" s="28"/>
      <c r="BD182" s="28"/>
      <c r="BE182" s="28"/>
      <c r="BF182" s="28"/>
      <c r="BG182" s="28"/>
      <c r="BH182" s="168">
        <v>366700</v>
      </c>
      <c r="BI182" s="16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168">
        <v>168142.19</v>
      </c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68">
        <f t="shared" si="15"/>
        <v>198557.81</v>
      </c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18" customHeight="1">
      <c r="A183" s="166" t="s">
        <v>257</v>
      </c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35" t="s">
        <v>14</v>
      </c>
      <c r="AK183" s="135"/>
      <c r="AL183" s="135"/>
      <c r="AM183" s="19"/>
      <c r="AN183" s="19"/>
      <c r="AO183" s="19"/>
      <c r="AP183" s="136" t="s">
        <v>512</v>
      </c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8"/>
      <c r="BB183" s="28"/>
      <c r="BC183" s="28"/>
      <c r="BD183" s="28"/>
      <c r="BE183" s="28"/>
      <c r="BF183" s="28"/>
      <c r="BG183" s="28"/>
      <c r="BH183" s="168">
        <f>BH188+BH184+BH185+BH186+BH187</f>
        <v>501600</v>
      </c>
      <c r="BI183" s="169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168">
        <f>BU184+BU185+BU186+BU187+BU188</f>
        <v>253570.44</v>
      </c>
      <c r="BV183" s="170"/>
      <c r="BW183" s="170"/>
      <c r="BX183" s="170"/>
      <c r="BY183" s="170"/>
      <c r="BZ183" s="170"/>
      <c r="CA183" s="170"/>
      <c r="CB183" s="170"/>
      <c r="CC183" s="170"/>
      <c r="CD183" s="170"/>
      <c r="CE183" s="170"/>
      <c r="CF183" s="170"/>
      <c r="CG183" s="170"/>
      <c r="CH183" s="170"/>
      <c r="CI183" s="168">
        <f t="shared" si="15"/>
        <v>248029.56</v>
      </c>
      <c r="CJ183" s="170"/>
      <c r="CK183" s="170"/>
      <c r="CL183" s="170"/>
      <c r="CM183" s="170"/>
      <c r="CN183" s="170"/>
      <c r="CO183" s="170"/>
      <c r="CP183" s="170"/>
      <c r="CQ183" s="170"/>
      <c r="CR183" s="170"/>
      <c r="CS183" s="170"/>
      <c r="CT183" s="17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18" customHeight="1">
      <c r="A184" s="178" t="s">
        <v>152</v>
      </c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179"/>
      <c r="AG184" s="179"/>
      <c r="AH184" s="179"/>
      <c r="AI184" s="179"/>
      <c r="AJ184" s="135" t="s">
        <v>14</v>
      </c>
      <c r="AK184" s="135"/>
      <c r="AL184" s="135"/>
      <c r="AM184" s="135"/>
      <c r="AN184" s="135"/>
      <c r="AO184" s="135"/>
      <c r="AP184" s="136" t="s">
        <v>513</v>
      </c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8"/>
      <c r="BB184" s="28"/>
      <c r="BC184" s="28"/>
      <c r="BD184" s="28"/>
      <c r="BE184" s="28"/>
      <c r="BF184" s="28"/>
      <c r="BG184" s="28"/>
      <c r="BH184" s="224">
        <v>17000</v>
      </c>
      <c r="BI184" s="225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24">
        <v>1193.92</v>
      </c>
      <c r="BV184" s="232"/>
      <c r="BW184" s="232"/>
      <c r="BX184" s="232"/>
      <c r="BY184" s="232"/>
      <c r="BZ184" s="232"/>
      <c r="CA184" s="232"/>
      <c r="CB184" s="232"/>
      <c r="CC184" s="232"/>
      <c r="CD184" s="232"/>
      <c r="CE184" s="232"/>
      <c r="CF184" s="232"/>
      <c r="CG184" s="232"/>
      <c r="CH184" s="232"/>
      <c r="CI184" s="168">
        <f t="shared" si="15"/>
        <v>15806.08</v>
      </c>
      <c r="CJ184" s="170"/>
      <c r="CK184" s="170"/>
      <c r="CL184" s="170"/>
      <c r="CM184" s="170"/>
      <c r="CN184" s="170"/>
      <c r="CO184" s="170"/>
      <c r="CP184" s="170"/>
      <c r="CQ184" s="170"/>
      <c r="CR184" s="170"/>
      <c r="CS184" s="170"/>
      <c r="CT184" s="17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18" customHeight="1">
      <c r="A185" s="178" t="s">
        <v>172</v>
      </c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79"/>
      <c r="AE185" s="179"/>
      <c r="AF185" s="179"/>
      <c r="AG185" s="179"/>
      <c r="AH185" s="179"/>
      <c r="AI185" s="179"/>
      <c r="AJ185" s="135" t="s">
        <v>14</v>
      </c>
      <c r="AK185" s="135"/>
      <c r="AL185" s="135"/>
      <c r="AM185" s="135"/>
      <c r="AN185" s="135"/>
      <c r="AO185" s="135"/>
      <c r="AP185" s="136" t="s">
        <v>514</v>
      </c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8"/>
      <c r="BB185" s="28"/>
      <c r="BC185" s="28"/>
      <c r="BD185" s="28"/>
      <c r="BE185" s="28"/>
      <c r="BF185" s="28"/>
      <c r="BG185" s="28"/>
      <c r="BH185" s="197">
        <v>2000</v>
      </c>
      <c r="BI185" s="198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197">
        <v>0</v>
      </c>
      <c r="BV185" s="228"/>
      <c r="BW185" s="228"/>
      <c r="BX185" s="228"/>
      <c r="BY185" s="228"/>
      <c r="BZ185" s="228"/>
      <c r="CA185" s="228"/>
      <c r="CB185" s="228"/>
      <c r="CC185" s="228"/>
      <c r="CD185" s="228"/>
      <c r="CE185" s="228"/>
      <c r="CF185" s="228"/>
      <c r="CG185" s="228"/>
      <c r="CH185" s="228"/>
      <c r="CI185" s="168">
        <f t="shared" si="15"/>
        <v>2000</v>
      </c>
      <c r="CJ185" s="170"/>
      <c r="CK185" s="170"/>
      <c r="CL185" s="170"/>
      <c r="CM185" s="170"/>
      <c r="CN185" s="170"/>
      <c r="CO185" s="170"/>
      <c r="CP185" s="170"/>
      <c r="CQ185" s="170"/>
      <c r="CR185" s="170"/>
      <c r="CS185" s="170"/>
      <c r="CT185" s="17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18" customHeight="1">
      <c r="A186" s="175" t="s">
        <v>153</v>
      </c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35" t="s">
        <v>14</v>
      </c>
      <c r="AK186" s="135"/>
      <c r="AL186" s="135"/>
      <c r="AM186" s="135"/>
      <c r="AN186" s="135"/>
      <c r="AO186" s="135"/>
      <c r="AP186" s="136" t="s">
        <v>515</v>
      </c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8"/>
      <c r="BB186" s="28"/>
      <c r="BC186" s="28"/>
      <c r="BD186" s="28"/>
      <c r="BE186" s="28"/>
      <c r="BF186" s="28"/>
      <c r="BG186" s="28"/>
      <c r="BH186" s="197">
        <v>210000</v>
      </c>
      <c r="BI186" s="198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197">
        <v>74632.87</v>
      </c>
      <c r="BV186" s="228"/>
      <c r="BW186" s="228"/>
      <c r="BX186" s="228"/>
      <c r="BY186" s="228"/>
      <c r="BZ186" s="228"/>
      <c r="CA186" s="228"/>
      <c r="CB186" s="228"/>
      <c r="CC186" s="228"/>
      <c r="CD186" s="228"/>
      <c r="CE186" s="228"/>
      <c r="CF186" s="228"/>
      <c r="CG186" s="228"/>
      <c r="CH186" s="228"/>
      <c r="CI186" s="168">
        <f t="shared" si="15"/>
        <v>135367.13</v>
      </c>
      <c r="CJ186" s="170"/>
      <c r="CK186" s="170"/>
      <c r="CL186" s="170"/>
      <c r="CM186" s="170"/>
      <c r="CN186" s="170"/>
      <c r="CO186" s="170"/>
      <c r="CP186" s="170"/>
      <c r="CQ186" s="170"/>
      <c r="CR186" s="170"/>
      <c r="CS186" s="170"/>
      <c r="CT186" s="17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26.25" customHeight="1">
      <c r="A187" s="175" t="s">
        <v>301</v>
      </c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  <c r="AJ187" s="135" t="s">
        <v>14</v>
      </c>
      <c r="AK187" s="135"/>
      <c r="AL187" s="135"/>
      <c r="AM187" s="135"/>
      <c r="AN187" s="135"/>
      <c r="AO187" s="135"/>
      <c r="AP187" s="136" t="s">
        <v>516</v>
      </c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8"/>
      <c r="BB187" s="28"/>
      <c r="BC187" s="28"/>
      <c r="BD187" s="28"/>
      <c r="BE187" s="28"/>
      <c r="BF187" s="28"/>
      <c r="BG187" s="28"/>
      <c r="BH187" s="197">
        <v>164600</v>
      </c>
      <c r="BI187" s="198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197">
        <v>105402.23</v>
      </c>
      <c r="BV187" s="228"/>
      <c r="BW187" s="228"/>
      <c r="BX187" s="228"/>
      <c r="BY187" s="228"/>
      <c r="BZ187" s="228"/>
      <c r="CA187" s="228"/>
      <c r="CB187" s="228"/>
      <c r="CC187" s="228"/>
      <c r="CD187" s="228"/>
      <c r="CE187" s="228"/>
      <c r="CF187" s="228"/>
      <c r="CG187" s="228"/>
      <c r="CH187" s="228"/>
      <c r="CI187" s="168">
        <f t="shared" si="15"/>
        <v>59197.770000000004</v>
      </c>
      <c r="CJ187" s="170"/>
      <c r="CK187" s="170"/>
      <c r="CL187" s="170"/>
      <c r="CM187" s="170"/>
      <c r="CN187" s="170"/>
      <c r="CO187" s="170"/>
      <c r="CP187" s="170"/>
      <c r="CQ187" s="170"/>
      <c r="CR187" s="170"/>
      <c r="CS187" s="170"/>
      <c r="CT187" s="17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18" customHeight="1">
      <c r="A188" s="166" t="s">
        <v>146</v>
      </c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35" t="s">
        <v>14</v>
      </c>
      <c r="AK188" s="135"/>
      <c r="AL188" s="135"/>
      <c r="AM188" s="19"/>
      <c r="AN188" s="19"/>
      <c r="AO188" s="19"/>
      <c r="AP188" s="136" t="s">
        <v>517</v>
      </c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8"/>
      <c r="BB188" s="28"/>
      <c r="BC188" s="28"/>
      <c r="BD188" s="28"/>
      <c r="BE188" s="28"/>
      <c r="BF188" s="28"/>
      <c r="BG188" s="28"/>
      <c r="BH188" s="168">
        <v>108000</v>
      </c>
      <c r="BI188" s="169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168">
        <v>72341.42</v>
      </c>
      <c r="BV188" s="170"/>
      <c r="BW188" s="170"/>
      <c r="BX188" s="170"/>
      <c r="BY188" s="170"/>
      <c r="BZ188" s="170"/>
      <c r="CA188" s="170"/>
      <c r="CB188" s="170"/>
      <c r="CC188" s="170"/>
      <c r="CD188" s="170"/>
      <c r="CE188" s="170"/>
      <c r="CF188" s="170"/>
      <c r="CG188" s="170"/>
      <c r="CH188" s="170"/>
      <c r="CI188" s="168">
        <f t="shared" si="15"/>
        <v>35658.58</v>
      </c>
      <c r="CJ188" s="170"/>
      <c r="CK188" s="170"/>
      <c r="CL188" s="170"/>
      <c r="CM188" s="170"/>
      <c r="CN188" s="170"/>
      <c r="CO188" s="170"/>
      <c r="CP188" s="170"/>
      <c r="CQ188" s="170"/>
      <c r="CR188" s="170"/>
      <c r="CS188" s="170"/>
      <c r="CT188" s="17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18" customHeight="1">
      <c r="A189" s="166" t="s">
        <v>162</v>
      </c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35" t="s">
        <v>14</v>
      </c>
      <c r="AK189" s="135"/>
      <c r="AL189" s="135"/>
      <c r="AM189" s="19"/>
      <c r="AN189" s="19"/>
      <c r="AO189" s="19"/>
      <c r="AP189" s="136" t="s">
        <v>518</v>
      </c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8"/>
      <c r="BB189" s="28"/>
      <c r="BC189" s="28"/>
      <c r="BD189" s="28"/>
      <c r="BE189" s="28"/>
      <c r="BF189" s="28"/>
      <c r="BG189" s="28"/>
      <c r="BH189" s="168">
        <v>20000</v>
      </c>
      <c r="BI189" s="169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168">
        <v>2.37</v>
      </c>
      <c r="BV189" s="170"/>
      <c r="BW189" s="170"/>
      <c r="BX189" s="170"/>
      <c r="BY189" s="170"/>
      <c r="BZ189" s="170"/>
      <c r="CA189" s="170"/>
      <c r="CB189" s="170"/>
      <c r="CC189" s="170"/>
      <c r="CD189" s="170"/>
      <c r="CE189" s="170"/>
      <c r="CF189" s="170"/>
      <c r="CG189" s="170"/>
      <c r="CH189" s="170"/>
      <c r="CI189" s="168">
        <f t="shared" si="15"/>
        <v>19997.63</v>
      </c>
      <c r="CJ189" s="170"/>
      <c r="CK189" s="170"/>
      <c r="CL189" s="170"/>
      <c r="CM189" s="170"/>
      <c r="CN189" s="170"/>
      <c r="CO189" s="170"/>
      <c r="CP189" s="170"/>
      <c r="CQ189" s="170"/>
      <c r="CR189" s="170"/>
      <c r="CS189" s="170"/>
      <c r="CT189" s="17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24.75" customHeight="1">
      <c r="A190" s="185" t="s">
        <v>156</v>
      </c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35" t="s">
        <v>14</v>
      </c>
      <c r="AK190" s="135"/>
      <c r="AL190" s="135"/>
      <c r="AM190" s="19"/>
      <c r="AN190" s="19"/>
      <c r="AO190" s="19"/>
      <c r="AP190" s="136" t="s">
        <v>519</v>
      </c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8"/>
      <c r="BB190" s="28"/>
      <c r="BC190" s="28"/>
      <c r="BD190" s="28"/>
      <c r="BE190" s="28"/>
      <c r="BF190" s="28"/>
      <c r="BG190" s="28"/>
      <c r="BH190" s="168">
        <f>BH191+BH192</f>
        <v>68500</v>
      </c>
      <c r="BI190" s="169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168">
        <f>BU191+BU192</f>
        <v>40588.4</v>
      </c>
      <c r="BV190" s="170"/>
      <c r="BW190" s="170"/>
      <c r="BX190" s="170"/>
      <c r="BY190" s="170"/>
      <c r="BZ190" s="170"/>
      <c r="CA190" s="170"/>
      <c r="CB190" s="170"/>
      <c r="CC190" s="170"/>
      <c r="CD190" s="170"/>
      <c r="CE190" s="170"/>
      <c r="CF190" s="170"/>
      <c r="CG190" s="170"/>
      <c r="CH190" s="170"/>
      <c r="CI190" s="168">
        <f t="shared" si="15"/>
        <v>27911.6</v>
      </c>
      <c r="CJ190" s="170"/>
      <c r="CK190" s="170"/>
      <c r="CL190" s="170"/>
      <c r="CM190" s="170"/>
      <c r="CN190" s="170"/>
      <c r="CO190" s="170"/>
      <c r="CP190" s="170"/>
      <c r="CQ190" s="170"/>
      <c r="CR190" s="170"/>
      <c r="CS190" s="170"/>
      <c r="CT190" s="17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24" customHeight="1">
      <c r="A191" s="185" t="s">
        <v>157</v>
      </c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35" t="s">
        <v>14</v>
      </c>
      <c r="AK191" s="135"/>
      <c r="AL191" s="135"/>
      <c r="AM191" s="19"/>
      <c r="AN191" s="19"/>
      <c r="AO191" s="19"/>
      <c r="AP191" s="136" t="s">
        <v>538</v>
      </c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8"/>
      <c r="BB191" s="28"/>
      <c r="BC191" s="28"/>
      <c r="BD191" s="28"/>
      <c r="BE191" s="28"/>
      <c r="BF191" s="28"/>
      <c r="BG191" s="28"/>
      <c r="BH191" s="168">
        <v>23000</v>
      </c>
      <c r="BI191" s="169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168">
        <v>15058.4</v>
      </c>
      <c r="BV191" s="170"/>
      <c r="BW191" s="170"/>
      <c r="BX191" s="170"/>
      <c r="BY191" s="170"/>
      <c r="BZ191" s="170"/>
      <c r="CA191" s="170"/>
      <c r="CB191" s="170"/>
      <c r="CC191" s="170"/>
      <c r="CD191" s="170"/>
      <c r="CE191" s="170"/>
      <c r="CF191" s="170"/>
      <c r="CG191" s="170"/>
      <c r="CH191" s="170"/>
      <c r="CI191" s="168">
        <f t="shared" si="15"/>
        <v>7941.6</v>
      </c>
      <c r="CJ191" s="170"/>
      <c r="CK191" s="170"/>
      <c r="CL191" s="170"/>
      <c r="CM191" s="170"/>
      <c r="CN191" s="170"/>
      <c r="CO191" s="170"/>
      <c r="CP191" s="170"/>
      <c r="CQ191" s="170"/>
      <c r="CR191" s="170"/>
      <c r="CS191" s="170"/>
      <c r="CT191" s="17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27.75" customHeight="1">
      <c r="A192" s="185" t="s">
        <v>158</v>
      </c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35" t="s">
        <v>14</v>
      </c>
      <c r="AK192" s="135"/>
      <c r="AL192" s="135"/>
      <c r="AM192" s="19"/>
      <c r="AN192" s="19"/>
      <c r="AO192" s="19"/>
      <c r="AP192" s="136" t="s">
        <v>520</v>
      </c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8"/>
      <c r="BB192" s="28"/>
      <c r="BC192" s="28"/>
      <c r="BD192" s="28"/>
      <c r="BE192" s="28"/>
      <c r="BF192" s="28"/>
      <c r="BG192" s="28"/>
      <c r="BH192" s="168">
        <v>45500</v>
      </c>
      <c r="BI192" s="169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168">
        <v>25530</v>
      </c>
      <c r="BV192" s="170"/>
      <c r="BW192" s="170"/>
      <c r="BX192" s="170"/>
      <c r="BY192" s="170"/>
      <c r="BZ192" s="170"/>
      <c r="CA192" s="170"/>
      <c r="CB192" s="170"/>
      <c r="CC192" s="170"/>
      <c r="CD192" s="170"/>
      <c r="CE192" s="170"/>
      <c r="CF192" s="170"/>
      <c r="CG192" s="170"/>
      <c r="CH192" s="170"/>
      <c r="CI192" s="168">
        <f t="shared" si="15"/>
        <v>19970</v>
      </c>
      <c r="CJ192" s="170"/>
      <c r="CK192" s="170"/>
      <c r="CL192" s="170"/>
      <c r="CM192" s="170"/>
      <c r="CN192" s="170"/>
      <c r="CO192" s="170"/>
      <c r="CP192" s="170"/>
      <c r="CQ192" s="170"/>
      <c r="CR192" s="170"/>
      <c r="CS192" s="170"/>
      <c r="CT192" s="17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59.25" customHeight="1">
      <c r="A193" s="185" t="s">
        <v>402</v>
      </c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35" t="s">
        <v>14</v>
      </c>
      <c r="AK193" s="135"/>
      <c r="AL193" s="135"/>
      <c r="AM193" s="19"/>
      <c r="AN193" s="19"/>
      <c r="AO193" s="19"/>
      <c r="AP193" s="136" t="s">
        <v>521</v>
      </c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8"/>
      <c r="BB193" s="28"/>
      <c r="BC193" s="28"/>
      <c r="BD193" s="28"/>
      <c r="BE193" s="28"/>
      <c r="BF193" s="28"/>
      <c r="BG193" s="28"/>
      <c r="BH193" s="168">
        <f>BH194</f>
        <v>5100</v>
      </c>
      <c r="BI193" s="169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168">
        <f>BU194</f>
        <v>5.87</v>
      </c>
      <c r="BV193" s="170"/>
      <c r="BW193" s="170"/>
      <c r="BX193" s="170"/>
      <c r="BY193" s="170"/>
      <c r="BZ193" s="170"/>
      <c r="CA193" s="170"/>
      <c r="CB193" s="170"/>
      <c r="CC193" s="170"/>
      <c r="CD193" s="170"/>
      <c r="CE193" s="170"/>
      <c r="CF193" s="170"/>
      <c r="CG193" s="170"/>
      <c r="CH193" s="170"/>
      <c r="CI193" s="168">
        <f t="shared" si="15"/>
        <v>5094.13</v>
      </c>
      <c r="CJ193" s="170"/>
      <c r="CK193" s="170"/>
      <c r="CL193" s="170"/>
      <c r="CM193" s="170"/>
      <c r="CN193" s="170"/>
      <c r="CO193" s="170"/>
      <c r="CP193" s="170"/>
      <c r="CQ193" s="170"/>
      <c r="CR193" s="170"/>
      <c r="CS193" s="170"/>
      <c r="CT193" s="17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18" customHeight="1">
      <c r="A194" s="166" t="s">
        <v>141</v>
      </c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35" t="s">
        <v>14</v>
      </c>
      <c r="AK194" s="135"/>
      <c r="AL194" s="135"/>
      <c r="AM194" s="19"/>
      <c r="AN194" s="19"/>
      <c r="AO194" s="19"/>
      <c r="AP194" s="136" t="s">
        <v>403</v>
      </c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8"/>
      <c r="BB194" s="28"/>
      <c r="BC194" s="28"/>
      <c r="BD194" s="28"/>
      <c r="BE194" s="28"/>
      <c r="BF194" s="28"/>
      <c r="BG194" s="28"/>
      <c r="BH194" s="168">
        <f>BH195</f>
        <v>5100</v>
      </c>
      <c r="BI194" s="169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168">
        <f>BU195</f>
        <v>5.87</v>
      </c>
      <c r="BV194" s="170"/>
      <c r="BW194" s="170"/>
      <c r="BX194" s="170"/>
      <c r="BY194" s="170"/>
      <c r="BZ194" s="170"/>
      <c r="CA194" s="170"/>
      <c r="CB194" s="170"/>
      <c r="CC194" s="170"/>
      <c r="CD194" s="170"/>
      <c r="CE194" s="170"/>
      <c r="CF194" s="170"/>
      <c r="CG194" s="170"/>
      <c r="CH194" s="170"/>
      <c r="CI194" s="168">
        <f>BH194-BU194</f>
        <v>5094.13</v>
      </c>
      <c r="CJ194" s="170"/>
      <c r="CK194" s="170"/>
      <c r="CL194" s="170"/>
      <c r="CM194" s="170"/>
      <c r="CN194" s="170"/>
      <c r="CO194" s="170"/>
      <c r="CP194" s="170"/>
      <c r="CQ194" s="170"/>
      <c r="CR194" s="170"/>
      <c r="CS194" s="170"/>
      <c r="CT194" s="17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18" customHeight="1">
      <c r="A195" s="166" t="s">
        <v>162</v>
      </c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35" t="s">
        <v>14</v>
      </c>
      <c r="AK195" s="135"/>
      <c r="AL195" s="135"/>
      <c r="AM195" s="19"/>
      <c r="AN195" s="19"/>
      <c r="AO195" s="19"/>
      <c r="AP195" s="136" t="s">
        <v>522</v>
      </c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8"/>
      <c r="BB195" s="28"/>
      <c r="BC195" s="28"/>
      <c r="BD195" s="28"/>
      <c r="BE195" s="28"/>
      <c r="BF195" s="28"/>
      <c r="BG195" s="28"/>
      <c r="BH195" s="168">
        <v>5100</v>
      </c>
      <c r="BI195" s="169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168">
        <v>5.87</v>
      </c>
      <c r="BV195" s="170"/>
      <c r="BW195" s="170"/>
      <c r="BX195" s="170"/>
      <c r="BY195" s="170"/>
      <c r="BZ195" s="170"/>
      <c r="CA195" s="170"/>
      <c r="CB195" s="170"/>
      <c r="CC195" s="170"/>
      <c r="CD195" s="170"/>
      <c r="CE195" s="170"/>
      <c r="CF195" s="170"/>
      <c r="CG195" s="170"/>
      <c r="CH195" s="170"/>
      <c r="CI195" s="168">
        <f>BH195-BU195</f>
        <v>5094.13</v>
      </c>
      <c r="CJ195" s="170"/>
      <c r="CK195" s="170"/>
      <c r="CL195" s="170"/>
      <c r="CM195" s="170"/>
      <c r="CN195" s="170"/>
      <c r="CO195" s="170"/>
      <c r="CP195" s="170"/>
      <c r="CQ195" s="170"/>
      <c r="CR195" s="170"/>
      <c r="CS195" s="170"/>
      <c r="CT195" s="17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49.5" customHeight="1">
      <c r="A196" s="185" t="s">
        <v>401</v>
      </c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202" t="s">
        <v>14</v>
      </c>
      <c r="AK196" s="202"/>
      <c r="AL196" s="202"/>
      <c r="AM196" s="30"/>
      <c r="AN196" s="30"/>
      <c r="AO196" s="30"/>
      <c r="AP196" s="136" t="s">
        <v>523</v>
      </c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8"/>
      <c r="BB196" s="31"/>
      <c r="BC196" s="31"/>
      <c r="BD196" s="31"/>
      <c r="BE196" s="31"/>
      <c r="BF196" s="31"/>
      <c r="BG196" s="31"/>
      <c r="BH196" s="168">
        <f>BH197+BH208</f>
        <v>941000</v>
      </c>
      <c r="BI196" s="169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168">
        <f>BU197+BU208</f>
        <v>270406.03</v>
      </c>
      <c r="BV196" s="170"/>
      <c r="BW196" s="170"/>
      <c r="BX196" s="170"/>
      <c r="BY196" s="170"/>
      <c r="BZ196" s="170"/>
      <c r="CA196" s="170"/>
      <c r="CB196" s="170"/>
      <c r="CC196" s="170"/>
      <c r="CD196" s="170"/>
      <c r="CE196" s="170"/>
      <c r="CF196" s="170"/>
      <c r="CG196" s="170"/>
      <c r="CH196" s="170"/>
      <c r="CI196" s="168">
        <f aca="true" t="shared" si="17" ref="CI196:CI206">BH196-BU196</f>
        <v>670593.97</v>
      </c>
      <c r="CJ196" s="170"/>
      <c r="CK196" s="170"/>
      <c r="CL196" s="170"/>
      <c r="CM196" s="170"/>
      <c r="CN196" s="170"/>
      <c r="CO196" s="170"/>
      <c r="CP196" s="170"/>
      <c r="CQ196" s="170"/>
      <c r="CR196" s="170"/>
      <c r="CS196" s="170"/>
      <c r="CT196" s="17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18" customHeight="1">
      <c r="A197" s="166" t="s">
        <v>141</v>
      </c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35" t="s">
        <v>14</v>
      </c>
      <c r="AK197" s="135"/>
      <c r="AL197" s="135"/>
      <c r="AM197" s="19"/>
      <c r="AN197" s="19"/>
      <c r="AO197" s="19"/>
      <c r="AP197" s="136" t="s">
        <v>524</v>
      </c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8"/>
      <c r="BB197" s="28"/>
      <c r="BC197" s="28"/>
      <c r="BD197" s="28"/>
      <c r="BE197" s="28"/>
      <c r="BF197" s="28"/>
      <c r="BG197" s="28"/>
      <c r="BH197" s="168">
        <f>BH201+BH198+BH207</f>
        <v>881900</v>
      </c>
      <c r="BI197" s="169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168">
        <f>BU201+BU198+BU207</f>
        <v>266858.83</v>
      </c>
      <c r="BV197" s="170"/>
      <c r="BW197" s="170"/>
      <c r="BX197" s="170"/>
      <c r="BY197" s="170"/>
      <c r="BZ197" s="170"/>
      <c r="CA197" s="170"/>
      <c r="CB197" s="170"/>
      <c r="CC197" s="170"/>
      <c r="CD197" s="170"/>
      <c r="CE197" s="170"/>
      <c r="CF197" s="170"/>
      <c r="CG197" s="170"/>
      <c r="CH197" s="170"/>
      <c r="CI197" s="168">
        <f t="shared" si="17"/>
        <v>615041.1699999999</v>
      </c>
      <c r="CJ197" s="170"/>
      <c r="CK197" s="170"/>
      <c r="CL197" s="170"/>
      <c r="CM197" s="170"/>
      <c r="CN197" s="170"/>
      <c r="CO197" s="170"/>
      <c r="CP197" s="170"/>
      <c r="CQ197" s="170"/>
      <c r="CR197" s="170"/>
      <c r="CS197" s="170"/>
      <c r="CT197" s="17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29.25" customHeight="1">
      <c r="A198" s="226" t="s">
        <v>142</v>
      </c>
      <c r="B198" s="227"/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  <c r="AA198" s="227"/>
      <c r="AB198" s="227"/>
      <c r="AC198" s="227"/>
      <c r="AD198" s="227"/>
      <c r="AE198" s="227"/>
      <c r="AF198" s="227"/>
      <c r="AG198" s="227"/>
      <c r="AH198" s="227"/>
      <c r="AI198" s="227"/>
      <c r="AJ198" s="135" t="s">
        <v>14</v>
      </c>
      <c r="AK198" s="135"/>
      <c r="AL198" s="135"/>
      <c r="AM198" s="19"/>
      <c r="AN198" s="19"/>
      <c r="AO198" s="19"/>
      <c r="AP198" s="136" t="s">
        <v>525</v>
      </c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8"/>
      <c r="BB198" s="28"/>
      <c r="BC198" s="28"/>
      <c r="BD198" s="28"/>
      <c r="BE198" s="28"/>
      <c r="BF198" s="28"/>
      <c r="BG198" s="28"/>
      <c r="BH198" s="168">
        <f>SUM(BH199+BH200)</f>
        <v>519900</v>
      </c>
      <c r="BI198" s="16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168">
        <f>SUM(BU199+BU200)</f>
        <v>128748.33</v>
      </c>
      <c r="BV198" s="170"/>
      <c r="BW198" s="170"/>
      <c r="BX198" s="170"/>
      <c r="BY198" s="170"/>
      <c r="BZ198" s="170"/>
      <c r="CA198" s="170"/>
      <c r="CB198" s="170"/>
      <c r="CC198" s="170"/>
      <c r="CD198" s="170"/>
      <c r="CE198" s="170"/>
      <c r="CF198" s="170"/>
      <c r="CG198" s="170"/>
      <c r="CH198" s="170"/>
      <c r="CI198" s="168">
        <f t="shared" si="17"/>
        <v>391151.67</v>
      </c>
      <c r="CJ198" s="170"/>
      <c r="CK198" s="170"/>
      <c r="CL198" s="170"/>
      <c r="CM198" s="170"/>
      <c r="CN198" s="170"/>
      <c r="CO198" s="170"/>
      <c r="CP198" s="170"/>
      <c r="CQ198" s="170"/>
      <c r="CR198" s="170"/>
      <c r="CS198" s="170"/>
      <c r="CT198" s="17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18" customHeight="1">
      <c r="A199" s="166" t="s">
        <v>143</v>
      </c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35" t="s">
        <v>14</v>
      </c>
      <c r="AK199" s="135"/>
      <c r="AL199" s="135"/>
      <c r="AM199" s="19"/>
      <c r="AN199" s="19"/>
      <c r="AO199" s="19"/>
      <c r="AP199" s="136" t="s">
        <v>526</v>
      </c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8"/>
      <c r="BB199" s="28"/>
      <c r="BC199" s="28"/>
      <c r="BD199" s="28"/>
      <c r="BE199" s="28"/>
      <c r="BF199" s="28"/>
      <c r="BG199" s="28"/>
      <c r="BH199" s="168">
        <v>387400</v>
      </c>
      <c r="BI199" s="16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168">
        <v>98892</v>
      </c>
      <c r="BV199" s="170"/>
      <c r="BW199" s="170"/>
      <c r="BX199" s="170"/>
      <c r="BY199" s="170"/>
      <c r="BZ199" s="170"/>
      <c r="CA199" s="170"/>
      <c r="CB199" s="170"/>
      <c r="CC199" s="170"/>
      <c r="CD199" s="170"/>
      <c r="CE199" s="170"/>
      <c r="CF199" s="170"/>
      <c r="CG199" s="170"/>
      <c r="CH199" s="170"/>
      <c r="CI199" s="168">
        <f t="shared" si="17"/>
        <v>288508</v>
      </c>
      <c r="CJ199" s="170"/>
      <c r="CK199" s="170"/>
      <c r="CL199" s="170"/>
      <c r="CM199" s="170"/>
      <c r="CN199" s="170"/>
      <c r="CO199" s="170"/>
      <c r="CP199" s="170"/>
      <c r="CQ199" s="170"/>
      <c r="CR199" s="170"/>
      <c r="CS199" s="170"/>
      <c r="CT199" s="17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27.75" customHeight="1">
      <c r="A200" s="185" t="s">
        <v>145</v>
      </c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35" t="s">
        <v>14</v>
      </c>
      <c r="AK200" s="135"/>
      <c r="AL200" s="135"/>
      <c r="AM200" s="19"/>
      <c r="AN200" s="19"/>
      <c r="AO200" s="19"/>
      <c r="AP200" s="136" t="s">
        <v>527</v>
      </c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8"/>
      <c r="BB200" s="28"/>
      <c r="BC200" s="28"/>
      <c r="BD200" s="28"/>
      <c r="BE200" s="28"/>
      <c r="BF200" s="28"/>
      <c r="BG200" s="28"/>
      <c r="BH200" s="168">
        <v>132500</v>
      </c>
      <c r="BI200" s="16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168">
        <v>29856.33</v>
      </c>
      <c r="BV200" s="170"/>
      <c r="BW200" s="170"/>
      <c r="BX200" s="170"/>
      <c r="BY200" s="170"/>
      <c r="BZ200" s="170"/>
      <c r="CA200" s="170"/>
      <c r="CB200" s="170"/>
      <c r="CC200" s="170"/>
      <c r="CD200" s="170"/>
      <c r="CE200" s="170"/>
      <c r="CF200" s="170"/>
      <c r="CG200" s="170"/>
      <c r="CH200" s="170"/>
      <c r="CI200" s="168">
        <f t="shared" si="17"/>
        <v>102643.67</v>
      </c>
      <c r="CJ200" s="170"/>
      <c r="CK200" s="170"/>
      <c r="CL200" s="170"/>
      <c r="CM200" s="170"/>
      <c r="CN200" s="170"/>
      <c r="CO200" s="170"/>
      <c r="CP200" s="170"/>
      <c r="CQ200" s="170"/>
      <c r="CR200" s="170"/>
      <c r="CS200" s="170"/>
      <c r="CT200" s="17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18" customHeight="1">
      <c r="A201" s="166" t="s">
        <v>257</v>
      </c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35" t="s">
        <v>14</v>
      </c>
      <c r="AK201" s="135"/>
      <c r="AL201" s="135"/>
      <c r="AM201" s="19"/>
      <c r="AN201" s="19"/>
      <c r="AO201" s="19"/>
      <c r="AP201" s="136" t="s">
        <v>528</v>
      </c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8"/>
      <c r="BB201" s="28"/>
      <c r="BC201" s="28"/>
      <c r="BD201" s="28"/>
      <c r="BE201" s="28"/>
      <c r="BF201" s="28"/>
      <c r="BG201" s="28"/>
      <c r="BH201" s="168">
        <f>BH206+BH202+BH203+BH204+BH205</f>
        <v>357000</v>
      </c>
      <c r="BI201" s="169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168">
        <f>BU202+BU203+BU204+BU205+BU206</f>
        <v>138110.38</v>
      </c>
      <c r="BV201" s="170"/>
      <c r="BW201" s="170"/>
      <c r="BX201" s="170"/>
      <c r="BY201" s="170"/>
      <c r="BZ201" s="170"/>
      <c r="CA201" s="170"/>
      <c r="CB201" s="170"/>
      <c r="CC201" s="170"/>
      <c r="CD201" s="170"/>
      <c r="CE201" s="170"/>
      <c r="CF201" s="170"/>
      <c r="CG201" s="170"/>
      <c r="CH201" s="170"/>
      <c r="CI201" s="168">
        <f t="shared" si="17"/>
        <v>218889.62</v>
      </c>
      <c r="CJ201" s="170"/>
      <c r="CK201" s="170"/>
      <c r="CL201" s="170"/>
      <c r="CM201" s="170"/>
      <c r="CN201" s="170"/>
      <c r="CO201" s="170"/>
      <c r="CP201" s="170"/>
      <c r="CQ201" s="170"/>
      <c r="CR201" s="170"/>
      <c r="CS201" s="170"/>
      <c r="CT201" s="17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18" customHeight="1">
      <c r="A202" s="178" t="s">
        <v>152</v>
      </c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  <c r="AA202" s="179"/>
      <c r="AB202" s="179"/>
      <c r="AC202" s="179"/>
      <c r="AD202" s="179"/>
      <c r="AE202" s="179"/>
      <c r="AF202" s="179"/>
      <c r="AG202" s="179"/>
      <c r="AH202" s="179"/>
      <c r="AI202" s="179"/>
      <c r="AJ202" s="135" t="s">
        <v>14</v>
      </c>
      <c r="AK202" s="135"/>
      <c r="AL202" s="135"/>
      <c r="AM202" s="135"/>
      <c r="AN202" s="135"/>
      <c r="AO202" s="135"/>
      <c r="AP202" s="136" t="s">
        <v>529</v>
      </c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8"/>
      <c r="BB202" s="28"/>
      <c r="BC202" s="28"/>
      <c r="BD202" s="28"/>
      <c r="BE202" s="28"/>
      <c r="BF202" s="28"/>
      <c r="BG202" s="28"/>
      <c r="BH202" s="224">
        <v>22000</v>
      </c>
      <c r="BI202" s="225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24">
        <v>3586.86</v>
      </c>
      <c r="BV202" s="232"/>
      <c r="BW202" s="232"/>
      <c r="BX202" s="232"/>
      <c r="BY202" s="232"/>
      <c r="BZ202" s="232"/>
      <c r="CA202" s="232"/>
      <c r="CB202" s="232"/>
      <c r="CC202" s="232"/>
      <c r="CD202" s="232"/>
      <c r="CE202" s="232"/>
      <c r="CF202" s="232"/>
      <c r="CG202" s="232"/>
      <c r="CH202" s="232"/>
      <c r="CI202" s="168">
        <f t="shared" si="17"/>
        <v>18413.14</v>
      </c>
      <c r="CJ202" s="170"/>
      <c r="CK202" s="170"/>
      <c r="CL202" s="170"/>
      <c r="CM202" s="170"/>
      <c r="CN202" s="170"/>
      <c r="CO202" s="170"/>
      <c r="CP202" s="170"/>
      <c r="CQ202" s="170"/>
      <c r="CR202" s="170"/>
      <c r="CS202" s="170"/>
      <c r="CT202" s="17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18" customHeight="1">
      <c r="A203" s="178" t="s">
        <v>172</v>
      </c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  <c r="AA203" s="179"/>
      <c r="AB203" s="179"/>
      <c r="AC203" s="179"/>
      <c r="AD203" s="179"/>
      <c r="AE203" s="179"/>
      <c r="AF203" s="179"/>
      <c r="AG203" s="179"/>
      <c r="AH203" s="179"/>
      <c r="AI203" s="179"/>
      <c r="AJ203" s="135" t="s">
        <v>14</v>
      </c>
      <c r="AK203" s="135"/>
      <c r="AL203" s="135"/>
      <c r="AM203" s="135"/>
      <c r="AN203" s="135"/>
      <c r="AO203" s="135"/>
      <c r="AP203" s="136" t="s">
        <v>530</v>
      </c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8"/>
      <c r="BB203" s="28"/>
      <c r="BC203" s="28"/>
      <c r="BD203" s="28"/>
      <c r="BE203" s="28"/>
      <c r="BF203" s="28"/>
      <c r="BG203" s="28"/>
      <c r="BH203" s="197">
        <v>1000</v>
      </c>
      <c r="BI203" s="198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197">
        <v>0</v>
      </c>
      <c r="BV203" s="228"/>
      <c r="BW203" s="228"/>
      <c r="BX203" s="228"/>
      <c r="BY203" s="228"/>
      <c r="BZ203" s="228"/>
      <c r="CA203" s="228"/>
      <c r="CB203" s="228"/>
      <c r="CC203" s="228"/>
      <c r="CD203" s="228"/>
      <c r="CE203" s="228"/>
      <c r="CF203" s="228"/>
      <c r="CG203" s="228"/>
      <c r="CH203" s="228"/>
      <c r="CI203" s="168">
        <f t="shared" si="17"/>
        <v>1000</v>
      </c>
      <c r="CJ203" s="170"/>
      <c r="CK203" s="170"/>
      <c r="CL203" s="170"/>
      <c r="CM203" s="170"/>
      <c r="CN203" s="170"/>
      <c r="CO203" s="170"/>
      <c r="CP203" s="170"/>
      <c r="CQ203" s="170"/>
      <c r="CR203" s="170"/>
      <c r="CS203" s="170"/>
      <c r="CT203" s="17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18" customHeight="1">
      <c r="A204" s="175" t="s">
        <v>153</v>
      </c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35" t="s">
        <v>14</v>
      </c>
      <c r="AK204" s="135"/>
      <c r="AL204" s="135"/>
      <c r="AM204" s="135"/>
      <c r="AN204" s="135"/>
      <c r="AO204" s="135"/>
      <c r="AP204" s="136" t="s">
        <v>531</v>
      </c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8"/>
      <c r="BB204" s="28"/>
      <c r="BC204" s="28"/>
      <c r="BD204" s="28"/>
      <c r="BE204" s="28"/>
      <c r="BF204" s="28"/>
      <c r="BG204" s="28"/>
      <c r="BH204" s="197">
        <v>78900</v>
      </c>
      <c r="BI204" s="198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197">
        <v>12028.71</v>
      </c>
      <c r="BV204" s="228"/>
      <c r="BW204" s="228"/>
      <c r="BX204" s="228"/>
      <c r="BY204" s="228"/>
      <c r="BZ204" s="228"/>
      <c r="CA204" s="228"/>
      <c r="CB204" s="228"/>
      <c r="CC204" s="228"/>
      <c r="CD204" s="228"/>
      <c r="CE204" s="228"/>
      <c r="CF204" s="228"/>
      <c r="CG204" s="228"/>
      <c r="CH204" s="228"/>
      <c r="CI204" s="168">
        <f t="shared" si="17"/>
        <v>66871.29000000001</v>
      </c>
      <c r="CJ204" s="170"/>
      <c r="CK204" s="170"/>
      <c r="CL204" s="170"/>
      <c r="CM204" s="170"/>
      <c r="CN204" s="170"/>
      <c r="CO204" s="170"/>
      <c r="CP204" s="170"/>
      <c r="CQ204" s="170"/>
      <c r="CR204" s="170"/>
      <c r="CS204" s="170"/>
      <c r="CT204" s="17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27.75" customHeight="1">
      <c r="A205" s="175" t="s">
        <v>301</v>
      </c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35" t="s">
        <v>14</v>
      </c>
      <c r="AK205" s="135"/>
      <c r="AL205" s="135"/>
      <c r="AM205" s="135"/>
      <c r="AN205" s="135"/>
      <c r="AO205" s="135"/>
      <c r="AP205" s="136" t="s">
        <v>532</v>
      </c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8"/>
      <c r="BB205" s="28"/>
      <c r="BC205" s="28"/>
      <c r="BD205" s="28"/>
      <c r="BE205" s="28"/>
      <c r="BF205" s="28"/>
      <c r="BG205" s="28"/>
      <c r="BH205" s="197">
        <v>132300</v>
      </c>
      <c r="BI205" s="198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197">
        <v>116722.93</v>
      </c>
      <c r="BV205" s="228"/>
      <c r="BW205" s="228"/>
      <c r="BX205" s="228"/>
      <c r="BY205" s="228"/>
      <c r="BZ205" s="228"/>
      <c r="CA205" s="228"/>
      <c r="CB205" s="228"/>
      <c r="CC205" s="228"/>
      <c r="CD205" s="228"/>
      <c r="CE205" s="228"/>
      <c r="CF205" s="228"/>
      <c r="CG205" s="228"/>
      <c r="CH205" s="228"/>
      <c r="CI205" s="168">
        <f t="shared" si="17"/>
        <v>15577.070000000007</v>
      </c>
      <c r="CJ205" s="170"/>
      <c r="CK205" s="170"/>
      <c r="CL205" s="170"/>
      <c r="CM205" s="170"/>
      <c r="CN205" s="170"/>
      <c r="CO205" s="170"/>
      <c r="CP205" s="170"/>
      <c r="CQ205" s="170"/>
      <c r="CR205" s="170"/>
      <c r="CS205" s="170"/>
      <c r="CT205" s="17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18" customHeight="1">
      <c r="A206" s="166" t="s">
        <v>146</v>
      </c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35" t="s">
        <v>14</v>
      </c>
      <c r="AK206" s="135"/>
      <c r="AL206" s="135"/>
      <c r="AM206" s="19"/>
      <c r="AN206" s="19"/>
      <c r="AO206" s="19"/>
      <c r="AP206" s="136" t="s">
        <v>533</v>
      </c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8"/>
      <c r="BB206" s="28"/>
      <c r="BC206" s="28"/>
      <c r="BD206" s="28"/>
      <c r="BE206" s="28"/>
      <c r="BF206" s="28"/>
      <c r="BG206" s="28"/>
      <c r="BH206" s="168">
        <v>122800</v>
      </c>
      <c r="BI206" s="169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168">
        <v>5771.88</v>
      </c>
      <c r="BV206" s="170"/>
      <c r="BW206" s="170"/>
      <c r="BX206" s="170"/>
      <c r="BY206" s="170"/>
      <c r="BZ206" s="170"/>
      <c r="CA206" s="170"/>
      <c r="CB206" s="170"/>
      <c r="CC206" s="170"/>
      <c r="CD206" s="170"/>
      <c r="CE206" s="170"/>
      <c r="CF206" s="170"/>
      <c r="CG206" s="170"/>
      <c r="CH206" s="170"/>
      <c r="CI206" s="168">
        <f t="shared" si="17"/>
        <v>117028.12</v>
      </c>
      <c r="CJ206" s="170"/>
      <c r="CK206" s="170"/>
      <c r="CL206" s="170"/>
      <c r="CM206" s="170"/>
      <c r="CN206" s="170"/>
      <c r="CO206" s="170"/>
      <c r="CP206" s="170"/>
      <c r="CQ206" s="170"/>
      <c r="CR206" s="170"/>
      <c r="CS206" s="170"/>
      <c r="CT206" s="17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18" customHeight="1">
      <c r="A207" s="166" t="s">
        <v>162</v>
      </c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35" t="s">
        <v>14</v>
      </c>
      <c r="AK207" s="135"/>
      <c r="AL207" s="135"/>
      <c r="AM207" s="19"/>
      <c r="AN207" s="19"/>
      <c r="AO207" s="19"/>
      <c r="AP207" s="136" t="s">
        <v>534</v>
      </c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8"/>
      <c r="BB207" s="28"/>
      <c r="BC207" s="28"/>
      <c r="BD207" s="28"/>
      <c r="BE207" s="28"/>
      <c r="BF207" s="28"/>
      <c r="BG207" s="28"/>
      <c r="BH207" s="168">
        <v>5000</v>
      </c>
      <c r="BI207" s="169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168">
        <v>0.12</v>
      </c>
      <c r="BV207" s="170"/>
      <c r="BW207" s="170"/>
      <c r="BX207" s="170"/>
      <c r="BY207" s="170"/>
      <c r="BZ207" s="170"/>
      <c r="CA207" s="170"/>
      <c r="CB207" s="170"/>
      <c r="CC207" s="170"/>
      <c r="CD207" s="170"/>
      <c r="CE207" s="170"/>
      <c r="CF207" s="170"/>
      <c r="CG207" s="170"/>
      <c r="CH207" s="170"/>
      <c r="CI207" s="168">
        <f aca="true" t="shared" si="18" ref="CI207:CI217">BH207-BU207</f>
        <v>4999.88</v>
      </c>
      <c r="CJ207" s="170"/>
      <c r="CK207" s="170"/>
      <c r="CL207" s="170"/>
      <c r="CM207" s="170"/>
      <c r="CN207" s="170"/>
      <c r="CO207" s="170"/>
      <c r="CP207" s="170"/>
      <c r="CQ207" s="170"/>
      <c r="CR207" s="170"/>
      <c r="CS207" s="170"/>
      <c r="CT207" s="17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25.5" customHeight="1">
      <c r="A208" s="185" t="s">
        <v>156</v>
      </c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35" t="s">
        <v>14</v>
      </c>
      <c r="AK208" s="135"/>
      <c r="AL208" s="135"/>
      <c r="AM208" s="19"/>
      <c r="AN208" s="19"/>
      <c r="AO208" s="19"/>
      <c r="AP208" s="136" t="s">
        <v>535</v>
      </c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8"/>
      <c r="BB208" s="28"/>
      <c r="BC208" s="28"/>
      <c r="BD208" s="28"/>
      <c r="BE208" s="28"/>
      <c r="BF208" s="28"/>
      <c r="BG208" s="28"/>
      <c r="BH208" s="168">
        <f>BH209+BH210</f>
        <v>59100</v>
      </c>
      <c r="BI208" s="169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168">
        <f>BU209+BU210</f>
        <v>3547.2</v>
      </c>
      <c r="BV208" s="170"/>
      <c r="BW208" s="170"/>
      <c r="BX208" s="170"/>
      <c r="BY208" s="170"/>
      <c r="BZ208" s="170"/>
      <c r="CA208" s="170"/>
      <c r="CB208" s="170"/>
      <c r="CC208" s="170"/>
      <c r="CD208" s="170"/>
      <c r="CE208" s="170"/>
      <c r="CF208" s="170"/>
      <c r="CG208" s="170"/>
      <c r="CH208" s="170"/>
      <c r="CI208" s="168">
        <f t="shared" si="18"/>
        <v>55552.8</v>
      </c>
      <c r="CJ208" s="170"/>
      <c r="CK208" s="170"/>
      <c r="CL208" s="170"/>
      <c r="CM208" s="170"/>
      <c r="CN208" s="170"/>
      <c r="CO208" s="170"/>
      <c r="CP208" s="170"/>
      <c r="CQ208" s="170"/>
      <c r="CR208" s="170"/>
      <c r="CS208" s="170"/>
      <c r="CT208" s="17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27" customHeight="1">
      <c r="A209" s="185" t="s">
        <v>157</v>
      </c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35" t="s">
        <v>14</v>
      </c>
      <c r="AK209" s="135"/>
      <c r="AL209" s="135"/>
      <c r="AM209" s="19"/>
      <c r="AN209" s="19"/>
      <c r="AO209" s="19"/>
      <c r="AP209" s="136" t="s">
        <v>536</v>
      </c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8"/>
      <c r="BB209" s="28"/>
      <c r="BC209" s="28"/>
      <c r="BD209" s="28"/>
      <c r="BE209" s="28"/>
      <c r="BF209" s="28"/>
      <c r="BG209" s="28"/>
      <c r="BH209" s="168">
        <v>51100</v>
      </c>
      <c r="BI209" s="169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168">
        <v>2051.4</v>
      </c>
      <c r="BV209" s="170"/>
      <c r="BW209" s="170"/>
      <c r="BX209" s="170"/>
      <c r="BY209" s="170"/>
      <c r="BZ209" s="170"/>
      <c r="CA209" s="170"/>
      <c r="CB209" s="170"/>
      <c r="CC209" s="170"/>
      <c r="CD209" s="170"/>
      <c r="CE209" s="170"/>
      <c r="CF209" s="170"/>
      <c r="CG209" s="170"/>
      <c r="CH209" s="170"/>
      <c r="CI209" s="168">
        <f t="shared" si="18"/>
        <v>49048.6</v>
      </c>
      <c r="CJ209" s="170"/>
      <c r="CK209" s="170"/>
      <c r="CL209" s="170"/>
      <c r="CM209" s="170"/>
      <c r="CN209" s="170"/>
      <c r="CO209" s="170"/>
      <c r="CP209" s="170"/>
      <c r="CQ209" s="170"/>
      <c r="CR209" s="170"/>
      <c r="CS209" s="170"/>
      <c r="CT209" s="17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24" customFormat="1" ht="30" customHeight="1">
      <c r="A210" s="185" t="s">
        <v>158</v>
      </c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135" t="s">
        <v>14</v>
      </c>
      <c r="AK210" s="135"/>
      <c r="AL210" s="135"/>
      <c r="AM210" s="19"/>
      <c r="AN210" s="19"/>
      <c r="AO210" s="19"/>
      <c r="AP210" s="136" t="s">
        <v>537</v>
      </c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8"/>
      <c r="BB210" s="28"/>
      <c r="BC210" s="28"/>
      <c r="BD210" s="28"/>
      <c r="BE210" s="28"/>
      <c r="BF210" s="28"/>
      <c r="BG210" s="28"/>
      <c r="BH210" s="168">
        <v>8000</v>
      </c>
      <c r="BI210" s="169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168">
        <v>1495.8</v>
      </c>
      <c r="BV210" s="170"/>
      <c r="BW210" s="170"/>
      <c r="BX210" s="170"/>
      <c r="BY210" s="170"/>
      <c r="BZ210" s="170"/>
      <c r="CA210" s="170"/>
      <c r="CB210" s="170"/>
      <c r="CC210" s="170"/>
      <c r="CD210" s="170"/>
      <c r="CE210" s="170"/>
      <c r="CF210" s="170"/>
      <c r="CG210" s="170"/>
      <c r="CH210" s="170"/>
      <c r="CI210" s="168">
        <f t="shared" si="18"/>
        <v>6504.2</v>
      </c>
      <c r="CJ210" s="170"/>
      <c r="CK210" s="170"/>
      <c r="CL210" s="170"/>
      <c r="CM210" s="170"/>
      <c r="CN210" s="170"/>
      <c r="CO210" s="170"/>
      <c r="CP210" s="170"/>
      <c r="CQ210" s="170"/>
      <c r="CR210" s="170"/>
      <c r="CS210" s="170"/>
      <c r="CT210" s="17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18" customHeight="1">
      <c r="A211" s="178" t="s">
        <v>202</v>
      </c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35" t="s">
        <v>14</v>
      </c>
      <c r="AK211" s="135"/>
      <c r="AL211" s="135"/>
      <c r="AM211" s="19"/>
      <c r="AN211" s="19"/>
      <c r="AO211" s="19"/>
      <c r="AP211" s="135" t="s">
        <v>404</v>
      </c>
      <c r="AQ211" s="135"/>
      <c r="AR211" s="135"/>
      <c r="AS211" s="135"/>
      <c r="AT211" s="135"/>
      <c r="AU211" s="135"/>
      <c r="AV211" s="135"/>
      <c r="AW211" s="135"/>
      <c r="AX211" s="135"/>
      <c r="AY211" s="135"/>
      <c r="AZ211" s="135"/>
      <c r="BA211" s="135"/>
      <c r="BB211" s="28"/>
      <c r="BC211" s="28"/>
      <c r="BD211" s="28"/>
      <c r="BE211" s="28"/>
      <c r="BF211" s="28"/>
      <c r="BG211" s="28"/>
      <c r="BH211" s="168">
        <f aca="true" t="shared" si="19" ref="BH211:BH216">BH212</f>
        <v>30000</v>
      </c>
      <c r="BI211" s="169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168">
        <f aca="true" t="shared" si="20" ref="BU211:BU216">BU212</f>
        <v>3240</v>
      </c>
      <c r="BV211" s="170"/>
      <c r="BW211" s="170"/>
      <c r="BX211" s="170"/>
      <c r="BY211" s="170"/>
      <c r="BZ211" s="170"/>
      <c r="CA211" s="170"/>
      <c r="CB211" s="170"/>
      <c r="CC211" s="170"/>
      <c r="CD211" s="170"/>
      <c r="CE211" s="170"/>
      <c r="CF211" s="170"/>
      <c r="CG211" s="170"/>
      <c r="CH211" s="170"/>
      <c r="CI211" s="168">
        <f t="shared" si="18"/>
        <v>26760</v>
      </c>
      <c r="CJ211" s="170"/>
      <c r="CK211" s="170"/>
      <c r="CL211" s="170"/>
      <c r="CM211" s="170"/>
      <c r="CN211" s="170"/>
      <c r="CO211" s="170"/>
      <c r="CP211" s="170"/>
      <c r="CQ211" s="170"/>
      <c r="CR211" s="170"/>
      <c r="CS211" s="170"/>
      <c r="CT211" s="17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24" customFormat="1" ht="35.25" customHeight="1">
      <c r="A212" s="175" t="s">
        <v>405</v>
      </c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35" t="s">
        <v>14</v>
      </c>
      <c r="AK212" s="135"/>
      <c r="AL212" s="135"/>
      <c r="AM212" s="19"/>
      <c r="AN212" s="19"/>
      <c r="AO212" s="19"/>
      <c r="AP212" s="135" t="s">
        <v>406</v>
      </c>
      <c r="AQ212" s="135"/>
      <c r="AR212" s="135"/>
      <c r="AS212" s="135"/>
      <c r="AT212" s="135"/>
      <c r="AU212" s="135"/>
      <c r="AV212" s="135"/>
      <c r="AW212" s="135"/>
      <c r="AX212" s="135"/>
      <c r="AY212" s="135"/>
      <c r="AZ212" s="135"/>
      <c r="BA212" s="135"/>
      <c r="BB212" s="28"/>
      <c r="BC212" s="28"/>
      <c r="BD212" s="28"/>
      <c r="BE212" s="28"/>
      <c r="BF212" s="28"/>
      <c r="BG212" s="28"/>
      <c r="BH212" s="168">
        <f t="shared" si="19"/>
        <v>30000</v>
      </c>
      <c r="BI212" s="169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168">
        <f t="shared" si="20"/>
        <v>3240</v>
      </c>
      <c r="BV212" s="170"/>
      <c r="BW212" s="170"/>
      <c r="BX212" s="170"/>
      <c r="BY212" s="170"/>
      <c r="BZ212" s="170"/>
      <c r="CA212" s="170"/>
      <c r="CB212" s="170"/>
      <c r="CC212" s="170"/>
      <c r="CD212" s="170"/>
      <c r="CE212" s="170"/>
      <c r="CF212" s="170"/>
      <c r="CG212" s="170"/>
      <c r="CH212" s="170"/>
      <c r="CI212" s="168">
        <f t="shared" si="18"/>
        <v>26760</v>
      </c>
      <c r="CJ212" s="170"/>
      <c r="CK212" s="170"/>
      <c r="CL212" s="170"/>
      <c r="CM212" s="170"/>
      <c r="CN212" s="170"/>
      <c r="CO212" s="170"/>
      <c r="CP212" s="170"/>
      <c r="CQ212" s="170"/>
      <c r="CR212" s="170"/>
      <c r="CS212" s="170"/>
      <c r="CT212" s="17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79" customFormat="1" ht="29.25" customHeight="1">
      <c r="A213" s="199" t="s">
        <v>397</v>
      </c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  <c r="AA213" s="200"/>
      <c r="AB213" s="200"/>
      <c r="AC213" s="200"/>
      <c r="AD213" s="200"/>
      <c r="AE213" s="200"/>
      <c r="AF213" s="200"/>
      <c r="AG213" s="200"/>
      <c r="AH213" s="200"/>
      <c r="AI213" s="201"/>
      <c r="AJ213" s="203" t="s">
        <v>14</v>
      </c>
      <c r="AK213" s="204"/>
      <c r="AL213" s="205"/>
      <c r="AM213" s="30"/>
      <c r="AN213" s="30"/>
      <c r="AO213" s="30"/>
      <c r="AP213" s="202" t="s">
        <v>408</v>
      </c>
      <c r="AQ213" s="202"/>
      <c r="AR213" s="202"/>
      <c r="AS213" s="202"/>
      <c r="AT213" s="202"/>
      <c r="AU213" s="202"/>
      <c r="AV213" s="202"/>
      <c r="AW213" s="202"/>
      <c r="AX213" s="202"/>
      <c r="AY213" s="202"/>
      <c r="AZ213" s="202"/>
      <c r="BA213" s="202"/>
      <c r="BB213" s="31"/>
      <c r="BC213" s="31"/>
      <c r="BD213" s="31"/>
      <c r="BE213" s="31"/>
      <c r="BF213" s="31"/>
      <c r="BG213" s="31"/>
      <c r="BH213" s="187">
        <f t="shared" si="19"/>
        <v>30000</v>
      </c>
      <c r="BI213" s="192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187">
        <f t="shared" si="20"/>
        <v>3240</v>
      </c>
      <c r="BV213" s="188"/>
      <c r="BW213" s="188"/>
      <c r="BX213" s="188"/>
      <c r="BY213" s="188"/>
      <c r="BZ213" s="188"/>
      <c r="CA213" s="188"/>
      <c r="CB213" s="188"/>
      <c r="CC213" s="188"/>
      <c r="CD213" s="188"/>
      <c r="CE213" s="188"/>
      <c r="CF213" s="188"/>
      <c r="CG213" s="188"/>
      <c r="CH213" s="192"/>
      <c r="CI213" s="187">
        <f t="shared" si="18"/>
        <v>26760</v>
      </c>
      <c r="CJ213" s="188"/>
      <c r="CK213" s="188"/>
      <c r="CL213" s="188"/>
      <c r="CM213" s="188"/>
      <c r="CN213" s="188"/>
      <c r="CO213" s="188"/>
      <c r="CP213" s="188"/>
      <c r="CQ213" s="188"/>
      <c r="CR213" s="188"/>
      <c r="CS213" s="188"/>
      <c r="CT213" s="193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  <c r="FO213" s="78"/>
      <c r="FP213" s="78"/>
      <c r="FQ213" s="78"/>
      <c r="FR213" s="78"/>
      <c r="FS213" s="78"/>
      <c r="FT213" s="78"/>
      <c r="FU213" s="78"/>
      <c r="FV213" s="78"/>
      <c r="FW213" s="78"/>
      <c r="FX213" s="78"/>
      <c r="FY213" s="78"/>
      <c r="FZ213" s="78"/>
      <c r="GA213" s="78"/>
      <c r="GB213" s="78"/>
      <c r="GC213" s="78"/>
      <c r="GD213" s="78"/>
      <c r="GE213" s="78"/>
      <c r="GF213" s="78"/>
    </row>
    <row r="214" spans="1:188" s="73" customFormat="1" ht="56.25" customHeight="1">
      <c r="A214" s="206" t="s">
        <v>407</v>
      </c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  <c r="AD214" s="207"/>
      <c r="AE214" s="207"/>
      <c r="AF214" s="207"/>
      <c r="AG214" s="207"/>
      <c r="AH214" s="207"/>
      <c r="AI214" s="291"/>
      <c r="AJ214" s="180" t="s">
        <v>14</v>
      </c>
      <c r="AK214" s="181"/>
      <c r="AL214" s="182"/>
      <c r="AM214" s="86"/>
      <c r="AN214" s="86"/>
      <c r="AO214" s="86"/>
      <c r="AP214" s="194" t="s">
        <v>409</v>
      </c>
      <c r="AQ214" s="194"/>
      <c r="AR214" s="194"/>
      <c r="AS214" s="194"/>
      <c r="AT214" s="194"/>
      <c r="AU214" s="194"/>
      <c r="AV214" s="194"/>
      <c r="AW214" s="194"/>
      <c r="AX214" s="194"/>
      <c r="AY214" s="194"/>
      <c r="AZ214" s="194"/>
      <c r="BA214" s="194"/>
      <c r="BB214" s="84"/>
      <c r="BC214" s="84"/>
      <c r="BD214" s="84"/>
      <c r="BE214" s="84"/>
      <c r="BF214" s="84"/>
      <c r="BG214" s="84"/>
      <c r="BH214" s="189">
        <f t="shared" si="19"/>
        <v>30000</v>
      </c>
      <c r="BI214" s="195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189">
        <f t="shared" si="20"/>
        <v>3240</v>
      </c>
      <c r="BV214" s="190"/>
      <c r="BW214" s="190"/>
      <c r="BX214" s="190"/>
      <c r="BY214" s="190"/>
      <c r="BZ214" s="190"/>
      <c r="CA214" s="190"/>
      <c r="CB214" s="190"/>
      <c r="CC214" s="190"/>
      <c r="CD214" s="190"/>
      <c r="CE214" s="190"/>
      <c r="CF214" s="190"/>
      <c r="CG214" s="190"/>
      <c r="CH214" s="195"/>
      <c r="CI214" s="189">
        <f t="shared" si="18"/>
        <v>26760</v>
      </c>
      <c r="CJ214" s="190"/>
      <c r="CK214" s="190"/>
      <c r="CL214" s="190"/>
      <c r="CM214" s="190"/>
      <c r="CN214" s="190"/>
      <c r="CO214" s="190"/>
      <c r="CP214" s="190"/>
      <c r="CQ214" s="190"/>
      <c r="CR214" s="190"/>
      <c r="CS214" s="190"/>
      <c r="CT214" s="191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/>
      <c r="EL214" s="72"/>
      <c r="EM214" s="72"/>
      <c r="EN214" s="72"/>
      <c r="EO214" s="72"/>
      <c r="EP214" s="72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  <c r="FA214" s="72"/>
      <c r="FB214" s="72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  <c r="FM214" s="72"/>
      <c r="FN214" s="72"/>
      <c r="FO214" s="72"/>
      <c r="FP214" s="72"/>
      <c r="FQ214" s="72"/>
      <c r="FR214" s="72"/>
      <c r="FS214" s="72"/>
      <c r="FT214" s="72"/>
      <c r="FU214" s="72"/>
      <c r="FV214" s="72"/>
      <c r="FW214" s="72"/>
      <c r="FX214" s="72"/>
      <c r="FY214" s="72"/>
      <c r="FZ214" s="72"/>
      <c r="GA214" s="72"/>
      <c r="GB214" s="72"/>
      <c r="GC214" s="72"/>
      <c r="GD214" s="72"/>
      <c r="GE214" s="72"/>
      <c r="GF214" s="72"/>
    </row>
    <row r="215" spans="1:188" s="73" customFormat="1" ht="27.75" customHeight="1">
      <c r="A215" s="185" t="s">
        <v>140</v>
      </c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  <c r="AB215" s="186"/>
      <c r="AC215" s="186"/>
      <c r="AD215" s="186"/>
      <c r="AE215" s="186"/>
      <c r="AF215" s="186"/>
      <c r="AG215" s="186"/>
      <c r="AH215" s="186"/>
      <c r="AI215" s="292"/>
      <c r="AJ215" s="136" t="s">
        <v>14</v>
      </c>
      <c r="AK215" s="137"/>
      <c r="AL215" s="138"/>
      <c r="AM215" s="19"/>
      <c r="AN215" s="19"/>
      <c r="AO215" s="19"/>
      <c r="AP215" s="135" t="s">
        <v>410</v>
      </c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  <c r="BB215" s="28"/>
      <c r="BC215" s="28"/>
      <c r="BD215" s="28"/>
      <c r="BE215" s="28"/>
      <c r="BF215" s="28"/>
      <c r="BG215" s="28"/>
      <c r="BH215" s="168">
        <f t="shared" si="19"/>
        <v>30000</v>
      </c>
      <c r="BI215" s="169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168">
        <f t="shared" si="20"/>
        <v>3240</v>
      </c>
      <c r="BV215" s="170"/>
      <c r="BW215" s="170"/>
      <c r="BX215" s="170"/>
      <c r="BY215" s="170"/>
      <c r="BZ215" s="170"/>
      <c r="CA215" s="170"/>
      <c r="CB215" s="170"/>
      <c r="CC215" s="170"/>
      <c r="CD215" s="170"/>
      <c r="CE215" s="170"/>
      <c r="CF215" s="170"/>
      <c r="CG215" s="170"/>
      <c r="CH215" s="169"/>
      <c r="CI215" s="168">
        <f t="shared" si="18"/>
        <v>26760</v>
      </c>
      <c r="CJ215" s="170"/>
      <c r="CK215" s="170"/>
      <c r="CL215" s="170"/>
      <c r="CM215" s="170"/>
      <c r="CN215" s="170"/>
      <c r="CO215" s="170"/>
      <c r="CP215" s="170"/>
      <c r="CQ215" s="170"/>
      <c r="CR215" s="170"/>
      <c r="CS215" s="170"/>
      <c r="CT215" s="171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  <c r="EO215" s="72"/>
      <c r="EP215" s="72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  <c r="FA215" s="72"/>
      <c r="FB215" s="72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  <c r="FM215" s="72"/>
      <c r="FN215" s="72"/>
      <c r="FO215" s="72"/>
      <c r="FP215" s="72"/>
      <c r="FQ215" s="72"/>
      <c r="FR215" s="72"/>
      <c r="FS215" s="72"/>
      <c r="FT215" s="72"/>
      <c r="FU215" s="72"/>
      <c r="FV215" s="72"/>
      <c r="FW215" s="72"/>
      <c r="FX215" s="72"/>
      <c r="FY215" s="72"/>
      <c r="FZ215" s="72"/>
      <c r="GA215" s="72"/>
      <c r="GB215" s="72"/>
      <c r="GC215" s="72"/>
      <c r="GD215" s="72"/>
      <c r="GE215" s="72"/>
      <c r="GF215" s="72"/>
    </row>
    <row r="216" spans="1:188" s="73" customFormat="1" ht="24.75" customHeight="1">
      <c r="A216" s="175" t="s">
        <v>141</v>
      </c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76"/>
      <c r="AD216" s="176"/>
      <c r="AE216" s="176"/>
      <c r="AF216" s="176"/>
      <c r="AG216" s="176"/>
      <c r="AH216" s="176"/>
      <c r="AI216" s="196"/>
      <c r="AJ216" s="136" t="s">
        <v>14</v>
      </c>
      <c r="AK216" s="137"/>
      <c r="AL216" s="138"/>
      <c r="AM216" s="19"/>
      <c r="AN216" s="19"/>
      <c r="AO216" s="19"/>
      <c r="AP216" s="135" t="s">
        <v>411</v>
      </c>
      <c r="AQ216" s="135"/>
      <c r="AR216" s="135"/>
      <c r="AS216" s="135"/>
      <c r="AT216" s="135"/>
      <c r="AU216" s="135"/>
      <c r="AV216" s="135"/>
      <c r="AW216" s="135"/>
      <c r="AX216" s="135"/>
      <c r="AY216" s="135"/>
      <c r="AZ216" s="135"/>
      <c r="BA216" s="135"/>
      <c r="BB216" s="28"/>
      <c r="BC216" s="28"/>
      <c r="BD216" s="28"/>
      <c r="BE216" s="28"/>
      <c r="BF216" s="28"/>
      <c r="BG216" s="28"/>
      <c r="BH216" s="168">
        <f t="shared" si="19"/>
        <v>30000</v>
      </c>
      <c r="BI216" s="169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168">
        <f t="shared" si="20"/>
        <v>3240</v>
      </c>
      <c r="BV216" s="170"/>
      <c r="BW216" s="170"/>
      <c r="BX216" s="170"/>
      <c r="BY216" s="170"/>
      <c r="BZ216" s="170"/>
      <c r="CA216" s="170"/>
      <c r="CB216" s="170"/>
      <c r="CC216" s="170"/>
      <c r="CD216" s="170"/>
      <c r="CE216" s="170"/>
      <c r="CF216" s="170"/>
      <c r="CG216" s="170"/>
      <c r="CH216" s="169"/>
      <c r="CI216" s="168">
        <f t="shared" si="18"/>
        <v>26760</v>
      </c>
      <c r="CJ216" s="170"/>
      <c r="CK216" s="170"/>
      <c r="CL216" s="170"/>
      <c r="CM216" s="170"/>
      <c r="CN216" s="170"/>
      <c r="CO216" s="170"/>
      <c r="CP216" s="170"/>
      <c r="CQ216" s="170"/>
      <c r="CR216" s="170"/>
      <c r="CS216" s="170"/>
      <c r="CT216" s="171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  <c r="EO216" s="72"/>
      <c r="EP216" s="72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  <c r="FA216" s="72"/>
      <c r="FB216" s="72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  <c r="FM216" s="72"/>
      <c r="FN216" s="72"/>
      <c r="FO216" s="72"/>
      <c r="FP216" s="72"/>
      <c r="FQ216" s="72"/>
      <c r="FR216" s="72"/>
      <c r="FS216" s="72"/>
      <c r="FT216" s="72"/>
      <c r="FU216" s="72"/>
      <c r="FV216" s="72"/>
      <c r="FW216" s="72"/>
      <c r="FX216" s="72"/>
      <c r="FY216" s="72"/>
      <c r="FZ216" s="72"/>
      <c r="GA216" s="72"/>
      <c r="GB216" s="72"/>
      <c r="GC216" s="72"/>
      <c r="GD216" s="72"/>
      <c r="GE216" s="72"/>
      <c r="GF216" s="72"/>
    </row>
    <row r="217" spans="1:188" s="73" customFormat="1" ht="20.25" customHeight="1">
      <c r="A217" s="175" t="s">
        <v>162</v>
      </c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96"/>
      <c r="AJ217" s="136" t="s">
        <v>14</v>
      </c>
      <c r="AK217" s="137"/>
      <c r="AL217" s="138"/>
      <c r="AM217" s="19"/>
      <c r="AN217" s="19"/>
      <c r="AO217" s="19"/>
      <c r="AP217" s="135" t="s">
        <v>412</v>
      </c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28"/>
      <c r="BC217" s="28"/>
      <c r="BD217" s="28"/>
      <c r="BE217" s="28"/>
      <c r="BF217" s="28"/>
      <c r="BG217" s="28"/>
      <c r="BH217" s="168">
        <v>30000</v>
      </c>
      <c r="BI217" s="169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168">
        <v>3240</v>
      </c>
      <c r="BV217" s="170"/>
      <c r="BW217" s="170"/>
      <c r="BX217" s="170"/>
      <c r="BY217" s="170"/>
      <c r="BZ217" s="170"/>
      <c r="CA217" s="170"/>
      <c r="CB217" s="170"/>
      <c r="CC217" s="170"/>
      <c r="CD217" s="170"/>
      <c r="CE217" s="170"/>
      <c r="CF217" s="170"/>
      <c r="CG217" s="170"/>
      <c r="CH217" s="169"/>
      <c r="CI217" s="168">
        <f t="shared" si="18"/>
        <v>26760</v>
      </c>
      <c r="CJ217" s="170"/>
      <c r="CK217" s="170"/>
      <c r="CL217" s="170"/>
      <c r="CM217" s="170"/>
      <c r="CN217" s="170"/>
      <c r="CO217" s="170"/>
      <c r="CP217" s="170"/>
      <c r="CQ217" s="170"/>
      <c r="CR217" s="170"/>
      <c r="CS217" s="170"/>
      <c r="CT217" s="171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  <c r="EO217" s="72"/>
      <c r="EP217" s="72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  <c r="FA217" s="72"/>
      <c r="FB217" s="72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  <c r="FM217" s="72"/>
      <c r="FN217" s="72"/>
      <c r="FO217" s="72"/>
      <c r="FP217" s="72"/>
      <c r="FQ217" s="72"/>
      <c r="FR217" s="72"/>
      <c r="FS217" s="72"/>
      <c r="FT217" s="72"/>
      <c r="FU217" s="72"/>
      <c r="FV217" s="72"/>
      <c r="FW217" s="72"/>
      <c r="FX217" s="72"/>
      <c r="FY217" s="72"/>
      <c r="FZ217" s="72"/>
      <c r="GA217" s="72"/>
      <c r="GB217" s="72"/>
      <c r="GC217" s="72"/>
      <c r="GD217" s="72"/>
      <c r="GE217" s="72"/>
      <c r="GF217" s="72"/>
    </row>
    <row r="218" spans="1:188" s="48" customFormat="1" ht="62.25" customHeight="1">
      <c r="A218" s="287" t="s">
        <v>414</v>
      </c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216" t="s">
        <v>14</v>
      </c>
      <c r="AK218" s="216"/>
      <c r="AL218" s="216"/>
      <c r="AM218" s="54"/>
      <c r="AN218" s="54"/>
      <c r="AO218" s="54"/>
      <c r="AP218" s="216" t="s">
        <v>473</v>
      </c>
      <c r="AQ218" s="216"/>
      <c r="AR218" s="216"/>
      <c r="AS218" s="216"/>
      <c r="AT218" s="216"/>
      <c r="AU218" s="216"/>
      <c r="AV218" s="216"/>
      <c r="AW218" s="216"/>
      <c r="AX218" s="216"/>
      <c r="AY218" s="216"/>
      <c r="AZ218" s="216"/>
      <c r="BA218" s="216"/>
      <c r="BB218" s="52"/>
      <c r="BC218" s="52"/>
      <c r="BD218" s="52"/>
      <c r="BE218" s="52"/>
      <c r="BF218" s="52"/>
      <c r="BG218" s="52"/>
      <c r="BH218" s="214">
        <f aca="true" t="shared" si="21" ref="BH218:BH224">BH219</f>
        <v>176400</v>
      </c>
      <c r="BI218" s="215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214">
        <f aca="true" t="shared" si="22" ref="BU218:BU224">BU219</f>
        <v>43500</v>
      </c>
      <c r="BV218" s="253"/>
      <c r="BW218" s="253"/>
      <c r="BX218" s="253"/>
      <c r="BY218" s="253"/>
      <c r="BZ218" s="253"/>
      <c r="CA218" s="253"/>
      <c r="CB218" s="253"/>
      <c r="CC218" s="253"/>
      <c r="CD218" s="253"/>
      <c r="CE218" s="253"/>
      <c r="CF218" s="253"/>
      <c r="CG218" s="253"/>
      <c r="CH218" s="253"/>
      <c r="CI218" s="214">
        <f aca="true" t="shared" si="23" ref="CI218:CI225">BH218-BU218</f>
        <v>132900</v>
      </c>
      <c r="CJ218" s="253"/>
      <c r="CK218" s="253"/>
      <c r="CL218" s="253"/>
      <c r="CM218" s="253"/>
      <c r="CN218" s="253"/>
      <c r="CO218" s="253"/>
      <c r="CP218" s="253"/>
      <c r="CQ218" s="253"/>
      <c r="CR218" s="253"/>
      <c r="CS218" s="253"/>
      <c r="CT218" s="293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</row>
    <row r="219" spans="1:188" s="24" customFormat="1" ht="28.5" customHeight="1">
      <c r="A219" s="174" t="s">
        <v>415</v>
      </c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18" t="s">
        <v>14</v>
      </c>
      <c r="AK219" s="118"/>
      <c r="AL219" s="118"/>
      <c r="AM219" s="15"/>
      <c r="AN219" s="15"/>
      <c r="AO219" s="15"/>
      <c r="AP219" s="118" t="s">
        <v>474</v>
      </c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81"/>
      <c r="BC219" s="81"/>
      <c r="BD219" s="81"/>
      <c r="BE219" s="81"/>
      <c r="BF219" s="81"/>
      <c r="BG219" s="81"/>
      <c r="BH219" s="112">
        <f t="shared" si="21"/>
        <v>176400</v>
      </c>
      <c r="BI219" s="114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12">
        <f t="shared" si="22"/>
        <v>43500</v>
      </c>
      <c r="BV219" s="113"/>
      <c r="BW219" s="113"/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2">
        <f t="shared" si="23"/>
        <v>132900</v>
      </c>
      <c r="CJ219" s="113"/>
      <c r="CK219" s="113"/>
      <c r="CL219" s="113"/>
      <c r="CM219" s="113"/>
      <c r="CN219" s="113"/>
      <c r="CO219" s="113"/>
      <c r="CP219" s="113"/>
      <c r="CQ219" s="113"/>
      <c r="CR219" s="113"/>
      <c r="CS219" s="113"/>
      <c r="CT219" s="130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73" customFormat="1" ht="28.5" customHeight="1">
      <c r="A220" s="174" t="s">
        <v>187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18" t="s">
        <v>14</v>
      </c>
      <c r="AK220" s="118"/>
      <c r="AL220" s="118"/>
      <c r="AM220" s="15"/>
      <c r="AN220" s="15"/>
      <c r="AO220" s="15"/>
      <c r="AP220" s="118" t="s">
        <v>475</v>
      </c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81"/>
      <c r="BC220" s="81"/>
      <c r="BD220" s="81"/>
      <c r="BE220" s="81"/>
      <c r="BF220" s="81"/>
      <c r="BG220" s="81"/>
      <c r="BH220" s="112">
        <f t="shared" si="21"/>
        <v>176400</v>
      </c>
      <c r="BI220" s="114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12">
        <f t="shared" si="22"/>
        <v>43500</v>
      </c>
      <c r="BV220" s="113"/>
      <c r="BW220" s="113"/>
      <c r="BX220" s="113"/>
      <c r="BY220" s="113"/>
      <c r="BZ220" s="113"/>
      <c r="CA220" s="113"/>
      <c r="CB220" s="113"/>
      <c r="CC220" s="113"/>
      <c r="CD220" s="113"/>
      <c r="CE220" s="113"/>
      <c r="CF220" s="113"/>
      <c r="CG220" s="113"/>
      <c r="CH220" s="113"/>
      <c r="CI220" s="112">
        <f t="shared" si="23"/>
        <v>132900</v>
      </c>
      <c r="CJ220" s="113"/>
      <c r="CK220" s="113"/>
      <c r="CL220" s="113"/>
      <c r="CM220" s="113"/>
      <c r="CN220" s="113"/>
      <c r="CO220" s="113"/>
      <c r="CP220" s="113"/>
      <c r="CQ220" s="113"/>
      <c r="CR220" s="113"/>
      <c r="CS220" s="113"/>
      <c r="CT220" s="130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  <c r="EO220" s="72"/>
      <c r="EP220" s="72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  <c r="FA220" s="72"/>
      <c r="FB220" s="72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  <c r="FM220" s="72"/>
      <c r="FN220" s="72"/>
      <c r="FO220" s="72"/>
      <c r="FP220" s="72"/>
      <c r="FQ220" s="72"/>
      <c r="FR220" s="72"/>
      <c r="FS220" s="72"/>
      <c r="FT220" s="72"/>
      <c r="FU220" s="72"/>
      <c r="FV220" s="72"/>
      <c r="FW220" s="72"/>
      <c r="FX220" s="72"/>
      <c r="FY220" s="72"/>
      <c r="FZ220" s="72"/>
      <c r="GA220" s="72"/>
      <c r="GB220" s="72"/>
      <c r="GC220" s="72"/>
      <c r="GD220" s="72"/>
      <c r="GE220" s="72"/>
      <c r="GF220" s="72"/>
    </row>
    <row r="221" spans="1:188" s="24" customFormat="1" ht="36" customHeight="1">
      <c r="A221" s="172" t="s">
        <v>476</v>
      </c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  <c r="AI221" s="173"/>
      <c r="AJ221" s="118" t="s">
        <v>14</v>
      </c>
      <c r="AK221" s="118"/>
      <c r="AL221" s="118"/>
      <c r="AM221" s="118"/>
      <c r="AN221" s="118"/>
      <c r="AO221" s="118"/>
      <c r="AP221" s="118" t="s">
        <v>482</v>
      </c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81"/>
      <c r="BC221" s="81"/>
      <c r="BD221" s="81"/>
      <c r="BE221" s="81"/>
      <c r="BF221" s="81"/>
      <c r="BG221" s="81"/>
      <c r="BH221" s="132">
        <f t="shared" si="21"/>
        <v>176400</v>
      </c>
      <c r="BI221" s="132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12">
        <f t="shared" si="22"/>
        <v>43500</v>
      </c>
      <c r="BV221" s="113"/>
      <c r="BW221" s="113"/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2">
        <f t="shared" si="23"/>
        <v>132900</v>
      </c>
      <c r="CJ221" s="113"/>
      <c r="CK221" s="113"/>
      <c r="CL221" s="113"/>
      <c r="CM221" s="113"/>
      <c r="CN221" s="113"/>
      <c r="CO221" s="113"/>
      <c r="CP221" s="113"/>
      <c r="CQ221" s="113"/>
      <c r="CR221" s="113"/>
      <c r="CS221" s="113"/>
      <c r="CT221" s="130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21" customHeight="1">
      <c r="A222" s="172" t="s">
        <v>477</v>
      </c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  <c r="AG222" s="173"/>
      <c r="AH222" s="173"/>
      <c r="AI222" s="173"/>
      <c r="AJ222" s="118" t="s">
        <v>14</v>
      </c>
      <c r="AK222" s="118"/>
      <c r="AL222" s="118"/>
      <c r="AM222" s="82"/>
      <c r="AN222" s="82"/>
      <c r="AO222" s="82"/>
      <c r="AP222" s="118" t="s">
        <v>481</v>
      </c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83"/>
      <c r="BC222" s="83"/>
      <c r="BD222" s="83"/>
      <c r="BE222" s="83"/>
      <c r="BF222" s="83"/>
      <c r="BG222" s="83"/>
      <c r="BH222" s="112">
        <f t="shared" si="21"/>
        <v>176400</v>
      </c>
      <c r="BI222" s="114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12">
        <f t="shared" si="22"/>
        <v>43500</v>
      </c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2">
        <f t="shared" si="23"/>
        <v>132900</v>
      </c>
      <c r="CJ222" s="113"/>
      <c r="CK222" s="113"/>
      <c r="CL222" s="113"/>
      <c r="CM222" s="113"/>
      <c r="CN222" s="113"/>
      <c r="CO222" s="113"/>
      <c r="CP222" s="113"/>
      <c r="CQ222" s="113"/>
      <c r="CR222" s="113"/>
      <c r="CS222" s="113"/>
      <c r="CT222" s="130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18" customHeight="1">
      <c r="A223" s="172" t="s">
        <v>141</v>
      </c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  <c r="AI223" s="173"/>
      <c r="AJ223" s="118" t="s">
        <v>14</v>
      </c>
      <c r="AK223" s="118"/>
      <c r="AL223" s="118"/>
      <c r="AM223" s="82"/>
      <c r="AN223" s="82"/>
      <c r="AO223" s="82"/>
      <c r="AP223" s="118" t="s">
        <v>480</v>
      </c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83"/>
      <c r="BC223" s="83"/>
      <c r="BD223" s="83"/>
      <c r="BE223" s="83"/>
      <c r="BF223" s="83"/>
      <c r="BG223" s="83"/>
      <c r="BH223" s="112">
        <f t="shared" si="21"/>
        <v>176400</v>
      </c>
      <c r="BI223" s="114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12">
        <f t="shared" si="22"/>
        <v>43500</v>
      </c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2">
        <f t="shared" si="23"/>
        <v>132900</v>
      </c>
      <c r="CJ223" s="113"/>
      <c r="CK223" s="113"/>
      <c r="CL223" s="113"/>
      <c r="CM223" s="113"/>
      <c r="CN223" s="113"/>
      <c r="CO223" s="113"/>
      <c r="CP223" s="113"/>
      <c r="CQ223" s="113"/>
      <c r="CR223" s="113"/>
      <c r="CS223" s="113"/>
      <c r="CT223" s="130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29.25" customHeight="1">
      <c r="A224" s="172" t="s">
        <v>418</v>
      </c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  <c r="AG224" s="173"/>
      <c r="AH224" s="173"/>
      <c r="AI224" s="173"/>
      <c r="AJ224" s="118" t="s">
        <v>14</v>
      </c>
      <c r="AK224" s="118"/>
      <c r="AL224" s="118"/>
      <c r="AM224" s="118"/>
      <c r="AN224" s="118"/>
      <c r="AO224" s="118"/>
      <c r="AP224" s="118" t="s">
        <v>479</v>
      </c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81"/>
      <c r="BC224" s="81"/>
      <c r="BD224" s="81"/>
      <c r="BE224" s="81"/>
      <c r="BF224" s="81"/>
      <c r="BG224" s="81"/>
      <c r="BH224" s="132">
        <f t="shared" si="21"/>
        <v>176400</v>
      </c>
      <c r="BI224" s="132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12">
        <f t="shared" si="22"/>
        <v>43500</v>
      </c>
      <c r="BV224" s="113"/>
      <c r="BW224" s="113"/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2">
        <f t="shared" si="23"/>
        <v>132900</v>
      </c>
      <c r="CJ224" s="113"/>
      <c r="CK224" s="113"/>
      <c r="CL224" s="113"/>
      <c r="CM224" s="113"/>
      <c r="CN224" s="113"/>
      <c r="CO224" s="113"/>
      <c r="CP224" s="113"/>
      <c r="CQ224" s="113"/>
      <c r="CR224" s="113"/>
      <c r="CS224" s="113"/>
      <c r="CT224" s="130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36.75" customHeight="1">
      <c r="A225" s="172" t="s">
        <v>419</v>
      </c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  <c r="AI225" s="173"/>
      <c r="AJ225" s="118" t="s">
        <v>14</v>
      </c>
      <c r="AK225" s="118"/>
      <c r="AL225" s="118"/>
      <c r="AM225" s="82"/>
      <c r="AN225" s="82"/>
      <c r="AO225" s="82"/>
      <c r="AP225" s="118" t="s">
        <v>478</v>
      </c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83"/>
      <c r="BC225" s="83"/>
      <c r="BD225" s="83"/>
      <c r="BE225" s="83"/>
      <c r="BF225" s="83"/>
      <c r="BG225" s="83"/>
      <c r="BH225" s="112">
        <v>176400</v>
      </c>
      <c r="BI225" s="114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12">
        <v>43500</v>
      </c>
      <c r="BV225" s="113"/>
      <c r="BW225" s="113"/>
      <c r="BX225" s="113"/>
      <c r="BY225" s="113"/>
      <c r="BZ225" s="113"/>
      <c r="CA225" s="113"/>
      <c r="CB225" s="113"/>
      <c r="CC225" s="113"/>
      <c r="CD225" s="113"/>
      <c r="CE225" s="113"/>
      <c r="CF225" s="113"/>
      <c r="CG225" s="113"/>
      <c r="CH225" s="113"/>
      <c r="CI225" s="112">
        <f t="shared" si="23"/>
        <v>132900</v>
      </c>
      <c r="CJ225" s="113"/>
      <c r="CK225" s="113"/>
      <c r="CL225" s="113"/>
      <c r="CM225" s="113"/>
      <c r="CN225" s="113"/>
      <c r="CO225" s="113"/>
      <c r="CP225" s="113"/>
      <c r="CQ225" s="113"/>
      <c r="CR225" s="113"/>
      <c r="CS225" s="113"/>
      <c r="CT225" s="130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ht="12" thickBot="1"/>
    <row r="227" spans="1:98" ht="24" customHeight="1" thickBot="1">
      <c r="A227" s="248" t="s">
        <v>276</v>
      </c>
      <c r="B227" s="248"/>
      <c r="C227" s="248"/>
      <c r="D227" s="248"/>
      <c r="E227" s="248"/>
      <c r="F227" s="248"/>
      <c r="G227" s="248"/>
      <c r="H227" s="248"/>
      <c r="I227" s="248"/>
      <c r="J227" s="248"/>
      <c r="K227" s="248"/>
      <c r="L227" s="248"/>
      <c r="M227" s="248"/>
      <c r="N227" s="248"/>
      <c r="O227" s="248"/>
      <c r="P227" s="248"/>
      <c r="Q227" s="248"/>
      <c r="R227" s="248"/>
      <c r="S227" s="248"/>
      <c r="T227" s="248"/>
      <c r="U227" s="248"/>
      <c r="V227" s="248"/>
      <c r="W227" s="248"/>
      <c r="X227" s="248"/>
      <c r="Y227" s="248"/>
      <c r="Z227" s="248"/>
      <c r="AA227" s="248"/>
      <c r="AB227" s="248"/>
      <c r="AC227" s="248"/>
      <c r="AD227" s="248"/>
      <c r="AE227" s="248"/>
      <c r="AF227" s="248"/>
      <c r="AG227" s="248"/>
      <c r="AH227" s="248"/>
      <c r="AI227" s="248"/>
      <c r="AJ227" s="249" t="s">
        <v>15</v>
      </c>
      <c r="AK227" s="250"/>
      <c r="AL227" s="250"/>
      <c r="AM227" s="250"/>
      <c r="AN227" s="250"/>
      <c r="AO227" s="250"/>
      <c r="AP227" s="250" t="s">
        <v>18</v>
      </c>
      <c r="AQ227" s="250"/>
      <c r="AR227" s="250"/>
      <c r="AS227" s="250"/>
      <c r="AT227" s="250"/>
      <c r="AU227" s="250"/>
      <c r="AV227" s="250"/>
      <c r="AW227" s="250"/>
      <c r="AX227" s="250"/>
      <c r="AY227" s="250"/>
      <c r="AZ227" s="250"/>
      <c r="BA227" s="250"/>
      <c r="BB227" s="251">
        <v>-216300</v>
      </c>
      <c r="BC227" s="252"/>
      <c r="BD227" s="252"/>
      <c r="BE227" s="252"/>
      <c r="BF227" s="252"/>
      <c r="BG227" s="252"/>
      <c r="BH227" s="252"/>
      <c r="BI227" s="252"/>
      <c r="BJ227" s="252"/>
      <c r="BK227" s="252"/>
      <c r="BL227" s="252"/>
      <c r="BM227" s="252"/>
      <c r="BN227" s="252"/>
      <c r="BO227" s="252"/>
      <c r="BP227" s="252"/>
      <c r="BQ227" s="252"/>
      <c r="BR227" s="252"/>
      <c r="BS227" s="252"/>
      <c r="BT227" s="76"/>
      <c r="BU227" s="252">
        <v>1360260.59</v>
      </c>
      <c r="BV227" s="252"/>
      <c r="BW227" s="252"/>
      <c r="BX227" s="252"/>
      <c r="BY227" s="252"/>
      <c r="BZ227" s="252"/>
      <c r="CA227" s="252"/>
      <c r="CB227" s="252"/>
      <c r="CC227" s="252"/>
      <c r="CD227" s="252"/>
      <c r="CE227" s="252"/>
      <c r="CF227" s="252"/>
      <c r="CG227" s="252"/>
      <c r="CH227" s="252"/>
      <c r="CI227" s="247" t="s">
        <v>18</v>
      </c>
      <c r="CJ227" s="247"/>
      <c r="CK227" s="247"/>
      <c r="CL227" s="247"/>
      <c r="CM227" s="247"/>
      <c r="CN227" s="247"/>
      <c r="CO227" s="247"/>
      <c r="CP227" s="247"/>
      <c r="CQ227" s="247"/>
      <c r="CR227" s="247"/>
      <c r="CS227" s="247"/>
      <c r="CT227" s="247"/>
    </row>
    <row r="228" ht="3" customHeight="1"/>
  </sheetData>
  <sheetProtection/>
  <mergeCells count="1341">
    <mergeCell ref="A221:AI221"/>
    <mergeCell ref="AJ221:AO221"/>
    <mergeCell ref="AP221:BA221"/>
    <mergeCell ref="BH221:BI221"/>
    <mergeCell ref="BU215:CH215"/>
    <mergeCell ref="BH215:BI215"/>
    <mergeCell ref="AP215:BA215"/>
    <mergeCell ref="BH214:BI214"/>
    <mergeCell ref="BH212:BI212"/>
    <mergeCell ref="AP73:BA73"/>
    <mergeCell ref="A213:AI213"/>
    <mergeCell ref="AJ213:AL213"/>
    <mergeCell ref="AP213:BA213"/>
    <mergeCell ref="A212:AI212"/>
    <mergeCell ref="AJ212:AL212"/>
    <mergeCell ref="AP52:BA52"/>
    <mergeCell ref="AP65:BA65"/>
    <mergeCell ref="AP56:BA56"/>
    <mergeCell ref="AP212:BA212"/>
    <mergeCell ref="A211:AI211"/>
    <mergeCell ref="AJ211:AL211"/>
    <mergeCell ref="AP211:BA211"/>
    <mergeCell ref="BH211:BI211"/>
    <mergeCell ref="CI188:CT188"/>
    <mergeCell ref="BH182:BI182"/>
    <mergeCell ref="BH111:BI111"/>
    <mergeCell ref="A111:AI111"/>
    <mergeCell ref="AP111:BA111"/>
    <mergeCell ref="AJ111:AO111"/>
    <mergeCell ref="CI158:CT158"/>
    <mergeCell ref="CI152:CT152"/>
    <mergeCell ref="BU111:CH111"/>
    <mergeCell ref="CI111:CT111"/>
    <mergeCell ref="BU82:CH82"/>
    <mergeCell ref="BH76:BI76"/>
    <mergeCell ref="AJ151:AO151"/>
    <mergeCell ref="AJ84:AO84"/>
    <mergeCell ref="BU105:CH105"/>
    <mergeCell ref="BU134:CH134"/>
    <mergeCell ref="BH83:BI83"/>
    <mergeCell ref="AJ101:AL101"/>
    <mergeCell ref="AJ76:AL76"/>
    <mergeCell ref="AJ77:AL77"/>
    <mergeCell ref="BH202:BI202"/>
    <mergeCell ref="A87:AI87"/>
    <mergeCell ref="AJ80:AO80"/>
    <mergeCell ref="A73:AI73"/>
    <mergeCell ref="AP70:BA70"/>
    <mergeCell ref="A71:AI71"/>
    <mergeCell ref="AJ86:AL86"/>
    <mergeCell ref="AJ75:AO75"/>
    <mergeCell ref="AJ79:AL79"/>
    <mergeCell ref="AJ83:AO83"/>
    <mergeCell ref="AJ85:AO85"/>
    <mergeCell ref="AJ47:AL47"/>
    <mergeCell ref="A47:AI47"/>
    <mergeCell ref="A49:AI49"/>
    <mergeCell ref="A69:AI69"/>
    <mergeCell ref="AJ49:AL49"/>
    <mergeCell ref="A57:AI57"/>
    <mergeCell ref="A55:AI55"/>
    <mergeCell ref="AJ57:AL57"/>
    <mergeCell ref="A62:AI62"/>
    <mergeCell ref="AJ62:AL62"/>
    <mergeCell ref="AP62:BA62"/>
    <mergeCell ref="AJ73:AO73"/>
    <mergeCell ref="A72:AI72"/>
    <mergeCell ref="AP72:BA72"/>
    <mergeCell ref="AP71:BA71"/>
    <mergeCell ref="A61:AI61"/>
    <mergeCell ref="AJ61:AL61"/>
    <mergeCell ref="AP61:BA61"/>
    <mergeCell ref="A52:AI52"/>
    <mergeCell ref="AP55:BA55"/>
    <mergeCell ref="AP206:BA206"/>
    <mergeCell ref="BH206:BI206"/>
    <mergeCell ref="BU206:CH206"/>
    <mergeCell ref="AP49:BA49"/>
    <mergeCell ref="AP76:BA76"/>
    <mergeCell ref="BH85:BI85"/>
    <mergeCell ref="BH74:BI74"/>
    <mergeCell ref="BH69:BI69"/>
    <mergeCell ref="BU146:CH146"/>
    <mergeCell ref="BU145:CH145"/>
    <mergeCell ref="BU207:CH207"/>
    <mergeCell ref="CI207:CT207"/>
    <mergeCell ref="A207:AI207"/>
    <mergeCell ref="AJ207:AL207"/>
    <mergeCell ref="AP207:BA207"/>
    <mergeCell ref="AP210:BA210"/>
    <mergeCell ref="BU210:CH210"/>
    <mergeCell ref="BH210:BI210"/>
    <mergeCell ref="A208:AI208"/>
    <mergeCell ref="AJ208:AL208"/>
    <mergeCell ref="A209:AI209"/>
    <mergeCell ref="AJ209:AL209"/>
    <mergeCell ref="BH208:BI208"/>
    <mergeCell ref="A201:AI201"/>
    <mergeCell ref="AJ201:AL201"/>
    <mergeCell ref="A210:AI210"/>
    <mergeCell ref="AJ210:AL210"/>
    <mergeCell ref="A206:AI206"/>
    <mergeCell ref="AJ206:AL206"/>
    <mergeCell ref="A199:AI199"/>
    <mergeCell ref="AJ199:AL199"/>
    <mergeCell ref="A200:AI200"/>
    <mergeCell ref="AJ200:AL200"/>
    <mergeCell ref="AP204:BA204"/>
    <mergeCell ref="BH203:BI203"/>
    <mergeCell ref="A204:AI204"/>
    <mergeCell ref="AJ204:AO204"/>
    <mergeCell ref="BU101:CH101"/>
    <mergeCell ref="AP209:BA209"/>
    <mergeCell ref="BH209:BI209"/>
    <mergeCell ref="BU204:CH204"/>
    <mergeCell ref="BH163:BI163"/>
    <mergeCell ref="BH164:BI164"/>
    <mergeCell ref="BH165:BI165"/>
    <mergeCell ref="BH166:BI166"/>
    <mergeCell ref="BU190:CH190"/>
    <mergeCell ref="AP205:BA205"/>
    <mergeCell ref="CI163:CT163"/>
    <mergeCell ref="BU194:CH194"/>
    <mergeCell ref="CI194:CT194"/>
    <mergeCell ref="BU49:CH49"/>
    <mergeCell ref="CI157:CT157"/>
    <mergeCell ref="CI151:CT151"/>
    <mergeCell ref="CI183:CT183"/>
    <mergeCell ref="BU75:CH75"/>
    <mergeCell ref="BU86:CH86"/>
    <mergeCell ref="BU162:CH162"/>
    <mergeCell ref="BU137:CH137"/>
    <mergeCell ref="CI196:CT196"/>
    <mergeCell ref="CI191:CT191"/>
    <mergeCell ref="BU163:CH163"/>
    <mergeCell ref="BU164:CH164"/>
    <mergeCell ref="CI190:CT190"/>
    <mergeCell ref="CI193:CT193"/>
    <mergeCell ref="CI192:CT192"/>
    <mergeCell ref="BU192:CH192"/>
    <mergeCell ref="CI187:CT187"/>
    <mergeCell ref="CI147:CT147"/>
    <mergeCell ref="CI149:CT149"/>
    <mergeCell ref="CI145:CT145"/>
    <mergeCell ref="BU138:CH138"/>
    <mergeCell ref="BU151:CH151"/>
    <mergeCell ref="BU149:CH149"/>
    <mergeCell ref="BU150:CH150"/>
    <mergeCell ref="CI148:CT148"/>
    <mergeCell ref="AP79:BA79"/>
    <mergeCell ref="AP84:BA84"/>
    <mergeCell ref="AP103:BA103"/>
    <mergeCell ref="AP85:BA85"/>
    <mergeCell ref="AP82:BA82"/>
    <mergeCell ref="AP81:BA81"/>
    <mergeCell ref="AP80:BA80"/>
    <mergeCell ref="AP96:BA96"/>
    <mergeCell ref="AP87:BA87"/>
    <mergeCell ref="AP95:BA95"/>
    <mergeCell ref="AP104:BA104"/>
    <mergeCell ref="BH103:BI103"/>
    <mergeCell ref="AJ103:AL103"/>
    <mergeCell ref="AP112:BA112"/>
    <mergeCell ref="AP110:BA110"/>
    <mergeCell ref="BH112:BI112"/>
    <mergeCell ref="AP105:BA105"/>
    <mergeCell ref="AJ110:AL110"/>
    <mergeCell ref="BH110:BI110"/>
    <mergeCell ref="AJ108:AL108"/>
    <mergeCell ref="AJ104:AL104"/>
    <mergeCell ref="BU23:CH23"/>
    <mergeCell ref="BU179:CH179"/>
    <mergeCell ref="BU154:CH154"/>
    <mergeCell ref="BU102:CH102"/>
    <mergeCell ref="BU103:CH103"/>
    <mergeCell ref="BU161:CH161"/>
    <mergeCell ref="BU160:CH160"/>
    <mergeCell ref="BU24:CH24"/>
    <mergeCell ref="BU159:CH159"/>
    <mergeCell ref="BH104:BI104"/>
    <mergeCell ref="BH29:BI29"/>
    <mergeCell ref="BU76:CH76"/>
    <mergeCell ref="BH73:BI73"/>
    <mergeCell ref="BH75:BI75"/>
    <mergeCell ref="BH62:BI62"/>
    <mergeCell ref="BU62:CH62"/>
    <mergeCell ref="BU70:CH70"/>
    <mergeCell ref="BU74:CH74"/>
    <mergeCell ref="BH61:BI61"/>
    <mergeCell ref="BH108:BI108"/>
    <mergeCell ref="BU128:CH128"/>
    <mergeCell ref="BU127:CH127"/>
    <mergeCell ref="BH127:BI127"/>
    <mergeCell ref="BU112:CH112"/>
    <mergeCell ref="BU217:CH217"/>
    <mergeCell ref="CI225:CT225"/>
    <mergeCell ref="A225:AI225"/>
    <mergeCell ref="AP225:BA225"/>
    <mergeCell ref="BU225:CH225"/>
    <mergeCell ref="AJ225:AL225"/>
    <mergeCell ref="BH225:BI225"/>
    <mergeCell ref="BH220:BI220"/>
    <mergeCell ref="AJ222:AL222"/>
    <mergeCell ref="AP222:BA222"/>
    <mergeCell ref="CI205:CT205"/>
    <mergeCell ref="CI210:CT210"/>
    <mergeCell ref="CI206:CT206"/>
    <mergeCell ref="CI218:CT218"/>
    <mergeCell ref="CI209:CT209"/>
    <mergeCell ref="CI212:CT212"/>
    <mergeCell ref="CI211:CT211"/>
    <mergeCell ref="CI217:CT217"/>
    <mergeCell ref="CI215:CT215"/>
    <mergeCell ref="A224:AI224"/>
    <mergeCell ref="AJ224:AO224"/>
    <mergeCell ref="AP224:BA224"/>
    <mergeCell ref="A223:AI223"/>
    <mergeCell ref="BH224:BI224"/>
    <mergeCell ref="BU222:CH222"/>
    <mergeCell ref="BU223:CH223"/>
    <mergeCell ref="CI224:CT224"/>
    <mergeCell ref="CI223:CT223"/>
    <mergeCell ref="BU224:CH224"/>
    <mergeCell ref="BH222:BI222"/>
    <mergeCell ref="CI222:CT222"/>
    <mergeCell ref="BH218:BI218"/>
    <mergeCell ref="BH223:BI223"/>
    <mergeCell ref="BH219:BI219"/>
    <mergeCell ref="BU221:CH221"/>
    <mergeCell ref="CI221:CT221"/>
    <mergeCell ref="BU220:CH220"/>
    <mergeCell ref="CI219:CT219"/>
    <mergeCell ref="CI220:CT220"/>
    <mergeCell ref="CI204:CT204"/>
    <mergeCell ref="BH207:BI207"/>
    <mergeCell ref="BH217:BI217"/>
    <mergeCell ref="BU198:CH198"/>
    <mergeCell ref="BU200:CH200"/>
    <mergeCell ref="BU201:CH201"/>
    <mergeCell ref="BH216:BI216"/>
    <mergeCell ref="BH205:BI205"/>
    <mergeCell ref="BU208:CH208"/>
    <mergeCell ref="BH200:BI200"/>
    <mergeCell ref="BU188:CH188"/>
    <mergeCell ref="CI201:CT201"/>
    <mergeCell ref="CI200:CT200"/>
    <mergeCell ref="BH197:BI197"/>
    <mergeCell ref="BH196:BI196"/>
    <mergeCell ref="BU199:CH199"/>
    <mergeCell ref="CI199:CT199"/>
    <mergeCell ref="BH199:BI199"/>
    <mergeCell ref="BH198:BI198"/>
    <mergeCell ref="CI198:CT198"/>
    <mergeCell ref="AJ223:AL223"/>
    <mergeCell ref="A222:AI222"/>
    <mergeCell ref="CI197:CT197"/>
    <mergeCell ref="AP220:BA220"/>
    <mergeCell ref="AJ220:AL220"/>
    <mergeCell ref="BU219:CH219"/>
    <mergeCell ref="BU218:CH218"/>
    <mergeCell ref="BU202:CH202"/>
    <mergeCell ref="BU197:CH197"/>
    <mergeCell ref="CI202:CT202"/>
    <mergeCell ref="A205:AI205"/>
    <mergeCell ref="AJ205:AO205"/>
    <mergeCell ref="AP218:BA218"/>
    <mergeCell ref="AP223:BA223"/>
    <mergeCell ref="AJ219:AL219"/>
    <mergeCell ref="AJ218:AL218"/>
    <mergeCell ref="A218:AI218"/>
    <mergeCell ref="A219:AI219"/>
    <mergeCell ref="AP219:BA219"/>
    <mergeCell ref="A220:AI220"/>
    <mergeCell ref="A215:AI215"/>
    <mergeCell ref="A214:AI214"/>
    <mergeCell ref="AJ215:AL215"/>
    <mergeCell ref="AJ214:AL214"/>
    <mergeCell ref="A202:AI202"/>
    <mergeCell ref="A203:AI203"/>
    <mergeCell ref="AP208:BA208"/>
    <mergeCell ref="AJ190:AL190"/>
    <mergeCell ref="AJ191:AL191"/>
    <mergeCell ref="AP191:BA191"/>
    <mergeCell ref="AJ193:AL193"/>
    <mergeCell ref="AP193:BA193"/>
    <mergeCell ref="AJ202:AO202"/>
    <mergeCell ref="AJ198:AL198"/>
    <mergeCell ref="AJ185:AO185"/>
    <mergeCell ref="A184:AI184"/>
    <mergeCell ref="A185:AI185"/>
    <mergeCell ref="A188:AI188"/>
    <mergeCell ref="A187:AI187"/>
    <mergeCell ref="AJ186:AO186"/>
    <mergeCell ref="AP197:BA197"/>
    <mergeCell ref="AP196:BA196"/>
    <mergeCell ref="A189:AI189"/>
    <mergeCell ref="AJ189:AL189"/>
    <mergeCell ref="A191:AI191"/>
    <mergeCell ref="AJ188:AL188"/>
    <mergeCell ref="AJ187:AO187"/>
    <mergeCell ref="AP187:BA187"/>
    <mergeCell ref="A182:AI182"/>
    <mergeCell ref="A183:AI183"/>
    <mergeCell ref="AP183:BA183"/>
    <mergeCell ref="AJ183:AL183"/>
    <mergeCell ref="AJ182:AL182"/>
    <mergeCell ref="A186:AI186"/>
    <mergeCell ref="AJ184:AO184"/>
    <mergeCell ref="AJ165:AL165"/>
    <mergeCell ref="A168:AI168"/>
    <mergeCell ref="AJ168:AL168"/>
    <mergeCell ref="A169:AI169"/>
    <mergeCell ref="AJ169:AL169"/>
    <mergeCell ref="A162:AI162"/>
    <mergeCell ref="A164:AI164"/>
    <mergeCell ref="A163:AI163"/>
    <mergeCell ref="AJ163:AL163"/>
    <mergeCell ref="AJ162:AL162"/>
    <mergeCell ref="A181:AI181"/>
    <mergeCell ref="AJ170:AL170"/>
    <mergeCell ref="AP170:BA170"/>
    <mergeCell ref="A177:AI177"/>
    <mergeCell ref="AJ177:AL177"/>
    <mergeCell ref="AJ179:AL179"/>
    <mergeCell ref="AP179:BA179"/>
    <mergeCell ref="AP181:BA181"/>
    <mergeCell ref="A174:AI174"/>
    <mergeCell ref="AJ181:AL181"/>
    <mergeCell ref="AP180:BA180"/>
    <mergeCell ref="A165:AI165"/>
    <mergeCell ref="A179:AI179"/>
    <mergeCell ref="AJ164:AL164"/>
    <mergeCell ref="A166:AI166"/>
    <mergeCell ref="AJ166:AL166"/>
    <mergeCell ref="A167:AI167"/>
    <mergeCell ref="AJ167:AL167"/>
    <mergeCell ref="AJ174:AL174"/>
    <mergeCell ref="A178:AI178"/>
    <mergeCell ref="AJ158:AL158"/>
    <mergeCell ref="AP159:BA159"/>
    <mergeCell ref="AP158:BA158"/>
    <mergeCell ref="AJ159:AL159"/>
    <mergeCell ref="A161:AI161"/>
    <mergeCell ref="AJ161:AL161"/>
    <mergeCell ref="A156:AI156"/>
    <mergeCell ref="BU157:CH157"/>
    <mergeCell ref="BH158:BI158"/>
    <mergeCell ref="BU156:CH156"/>
    <mergeCell ref="BH157:BI157"/>
    <mergeCell ref="BU158:CH158"/>
    <mergeCell ref="AP160:BA160"/>
    <mergeCell ref="A158:AI158"/>
    <mergeCell ref="AJ150:AL150"/>
    <mergeCell ref="AP151:BA151"/>
    <mergeCell ref="BH150:BI150"/>
    <mergeCell ref="A157:AI157"/>
    <mergeCell ref="AP157:BA157"/>
    <mergeCell ref="AJ157:AL157"/>
    <mergeCell ref="AJ156:AL156"/>
    <mergeCell ref="AJ155:AL155"/>
    <mergeCell ref="BH155:BI155"/>
    <mergeCell ref="A155:AI155"/>
    <mergeCell ref="CI150:CT150"/>
    <mergeCell ref="AP150:BA150"/>
    <mergeCell ref="AP156:BA156"/>
    <mergeCell ref="BH156:BI156"/>
    <mergeCell ref="CI156:CT156"/>
    <mergeCell ref="CI155:CT155"/>
    <mergeCell ref="BU155:CH155"/>
    <mergeCell ref="CI154:CT154"/>
    <mergeCell ref="BH154:BI154"/>
    <mergeCell ref="BU152:CH152"/>
    <mergeCell ref="A149:AI149"/>
    <mergeCell ref="AP149:BA149"/>
    <mergeCell ref="CI153:CT153"/>
    <mergeCell ref="BH153:BI153"/>
    <mergeCell ref="BU153:CH153"/>
    <mergeCell ref="A152:AI152"/>
    <mergeCell ref="AP152:BA152"/>
    <mergeCell ref="AJ152:AL152"/>
    <mergeCell ref="AJ153:AO153"/>
    <mergeCell ref="BH152:BI152"/>
    <mergeCell ref="A147:AI147"/>
    <mergeCell ref="BU148:CH148"/>
    <mergeCell ref="AJ154:AL154"/>
    <mergeCell ref="AJ149:AL149"/>
    <mergeCell ref="A153:AI153"/>
    <mergeCell ref="AP153:BA153"/>
    <mergeCell ref="A150:AI150"/>
    <mergeCell ref="A151:AI151"/>
    <mergeCell ref="A154:AI154"/>
    <mergeCell ref="AP154:BA154"/>
    <mergeCell ref="CI146:CT146"/>
    <mergeCell ref="BH146:BI146"/>
    <mergeCell ref="A148:AI148"/>
    <mergeCell ref="AP148:BA148"/>
    <mergeCell ref="BU147:CH147"/>
    <mergeCell ref="AJ148:AL148"/>
    <mergeCell ref="BH148:BI148"/>
    <mergeCell ref="AJ147:AL147"/>
    <mergeCell ref="A146:AI146"/>
    <mergeCell ref="BH147:BI147"/>
    <mergeCell ref="CI142:CT142"/>
    <mergeCell ref="AJ145:AL145"/>
    <mergeCell ref="CI143:CT143"/>
    <mergeCell ref="CI144:CT144"/>
    <mergeCell ref="AJ143:AL143"/>
    <mergeCell ref="AP145:BA145"/>
    <mergeCell ref="A142:AI142"/>
    <mergeCell ref="AP142:BA142"/>
    <mergeCell ref="BU142:CH142"/>
    <mergeCell ref="AJ142:AL142"/>
    <mergeCell ref="CI140:CT140"/>
    <mergeCell ref="A141:AI141"/>
    <mergeCell ref="AP141:BA141"/>
    <mergeCell ref="BU141:CH141"/>
    <mergeCell ref="BU140:CH140"/>
    <mergeCell ref="AP146:BA146"/>
    <mergeCell ref="AJ144:AL144"/>
    <mergeCell ref="AJ146:AL146"/>
    <mergeCell ref="A144:AI144"/>
    <mergeCell ref="A145:AI145"/>
    <mergeCell ref="AJ141:AL141"/>
    <mergeCell ref="BH141:BI141"/>
    <mergeCell ref="A138:AI138"/>
    <mergeCell ref="AP138:BA138"/>
    <mergeCell ref="AJ138:AL138"/>
    <mergeCell ref="BU143:CH143"/>
    <mergeCell ref="BH140:BI140"/>
    <mergeCell ref="A143:AI143"/>
    <mergeCell ref="AJ135:AO135"/>
    <mergeCell ref="AP135:BA135"/>
    <mergeCell ref="A140:AI140"/>
    <mergeCell ref="BH143:BI143"/>
    <mergeCell ref="BH142:BI142"/>
    <mergeCell ref="BH135:BI135"/>
    <mergeCell ref="BH137:BI137"/>
    <mergeCell ref="CI138:CT138"/>
    <mergeCell ref="CI141:CT141"/>
    <mergeCell ref="CI136:CT136"/>
    <mergeCell ref="A137:AI137"/>
    <mergeCell ref="AP137:BA137"/>
    <mergeCell ref="AJ137:AL137"/>
    <mergeCell ref="CI137:CT137"/>
    <mergeCell ref="CI139:CT139"/>
    <mergeCell ref="BH136:BI136"/>
    <mergeCell ref="BH138:BI138"/>
    <mergeCell ref="CI135:CT135"/>
    <mergeCell ref="A136:AI136"/>
    <mergeCell ref="AP136:BA136"/>
    <mergeCell ref="BU136:CH136"/>
    <mergeCell ref="AJ136:AL136"/>
    <mergeCell ref="BU135:CH135"/>
    <mergeCell ref="BU132:CH132"/>
    <mergeCell ref="CI132:CT132"/>
    <mergeCell ref="AP132:BA132"/>
    <mergeCell ref="BH132:BI132"/>
    <mergeCell ref="CI130:CT130"/>
    <mergeCell ref="CI131:CT131"/>
    <mergeCell ref="BH131:BI131"/>
    <mergeCell ref="BU131:CH131"/>
    <mergeCell ref="BU130:CH130"/>
    <mergeCell ref="BH130:BI130"/>
    <mergeCell ref="BH134:BI134"/>
    <mergeCell ref="A129:AI129"/>
    <mergeCell ref="AJ130:AL130"/>
    <mergeCell ref="AP131:BA131"/>
    <mergeCell ref="AP129:BA129"/>
    <mergeCell ref="AJ129:AL129"/>
    <mergeCell ref="BH129:BI129"/>
    <mergeCell ref="A131:AI131"/>
    <mergeCell ref="A120:AI120"/>
    <mergeCell ref="CI129:CT129"/>
    <mergeCell ref="A126:AI126"/>
    <mergeCell ref="AP126:BA126"/>
    <mergeCell ref="BU126:CH126"/>
    <mergeCell ref="BH126:BI126"/>
    <mergeCell ref="BU125:CH125"/>
    <mergeCell ref="AJ128:AL128"/>
    <mergeCell ref="BH128:BI128"/>
    <mergeCell ref="BU129:CH129"/>
    <mergeCell ref="A127:AI127"/>
    <mergeCell ref="AJ127:AL127"/>
    <mergeCell ref="A119:AI119"/>
    <mergeCell ref="AJ119:AL119"/>
    <mergeCell ref="A122:AI122"/>
    <mergeCell ref="AJ122:AO122"/>
    <mergeCell ref="A123:AI123"/>
    <mergeCell ref="AJ123:AO123"/>
    <mergeCell ref="AJ126:AL126"/>
    <mergeCell ref="AJ121:AO121"/>
    <mergeCell ref="CI121:CT121"/>
    <mergeCell ref="CI122:CT122"/>
    <mergeCell ref="BU118:CH118"/>
    <mergeCell ref="A125:AI125"/>
    <mergeCell ref="A118:AI118"/>
    <mergeCell ref="BH118:BI118"/>
    <mergeCell ref="AP121:BA121"/>
    <mergeCell ref="BH121:BI121"/>
    <mergeCell ref="AP119:BA119"/>
    <mergeCell ref="AP118:BA118"/>
    <mergeCell ref="CI119:CT119"/>
    <mergeCell ref="CI118:CT118"/>
    <mergeCell ref="BH119:BI119"/>
    <mergeCell ref="BU119:CH119"/>
    <mergeCell ref="A115:AI115"/>
    <mergeCell ref="AP115:BA115"/>
    <mergeCell ref="BH115:BI115"/>
    <mergeCell ref="AJ115:AL115"/>
    <mergeCell ref="A117:AI117"/>
    <mergeCell ref="AP117:BA117"/>
    <mergeCell ref="CI117:CT117"/>
    <mergeCell ref="CI116:CT116"/>
    <mergeCell ref="BH116:BI116"/>
    <mergeCell ref="AJ117:AL117"/>
    <mergeCell ref="BU116:CH116"/>
    <mergeCell ref="BH117:BI117"/>
    <mergeCell ref="A116:AI116"/>
    <mergeCell ref="AP116:BA116"/>
    <mergeCell ref="A114:AI114"/>
    <mergeCell ref="AP113:BA113"/>
    <mergeCell ref="A113:AI113"/>
    <mergeCell ref="CI113:CT113"/>
    <mergeCell ref="AJ113:AL113"/>
    <mergeCell ref="BH114:BI114"/>
    <mergeCell ref="AJ114:AL114"/>
    <mergeCell ref="AP114:BA114"/>
    <mergeCell ref="BH113:BI113"/>
    <mergeCell ref="BU114:CH114"/>
    <mergeCell ref="A112:AI112"/>
    <mergeCell ref="AJ112:AL112"/>
    <mergeCell ref="AJ107:AL107"/>
    <mergeCell ref="AJ106:AL106"/>
    <mergeCell ref="A109:AI109"/>
    <mergeCell ref="A108:AI108"/>
    <mergeCell ref="A110:AI110"/>
    <mergeCell ref="A107:AI107"/>
    <mergeCell ref="AJ109:AL109"/>
    <mergeCell ref="CI105:CT105"/>
    <mergeCell ref="A106:AI106"/>
    <mergeCell ref="AP106:BA106"/>
    <mergeCell ref="BU107:CH107"/>
    <mergeCell ref="CI106:CT106"/>
    <mergeCell ref="BH106:BI106"/>
    <mergeCell ref="BH107:BI107"/>
    <mergeCell ref="BH109:BI109"/>
    <mergeCell ref="BH77:BI77"/>
    <mergeCell ref="BH80:BI80"/>
    <mergeCell ref="AP101:BA101"/>
    <mergeCell ref="AP102:BA102"/>
    <mergeCell ref="AP86:BA86"/>
    <mergeCell ref="AP83:BA83"/>
    <mergeCell ref="BH87:BI87"/>
    <mergeCell ref="AP107:BA107"/>
    <mergeCell ref="BH81:BI81"/>
    <mergeCell ref="BU84:CH84"/>
    <mergeCell ref="AJ81:AO81"/>
    <mergeCell ref="AJ82:AO82"/>
    <mergeCell ref="AJ105:AL105"/>
    <mergeCell ref="BH105:BI105"/>
    <mergeCell ref="BH84:BI84"/>
    <mergeCell ref="BH102:BI102"/>
    <mergeCell ref="AJ95:AO95"/>
    <mergeCell ref="AJ87:AO87"/>
    <mergeCell ref="AP90:BA90"/>
    <mergeCell ref="A105:AI105"/>
    <mergeCell ref="A104:AI104"/>
    <mergeCell ref="A101:AI101"/>
    <mergeCell ref="A103:AI103"/>
    <mergeCell ref="A102:AI102"/>
    <mergeCell ref="A76:AI76"/>
    <mergeCell ref="A77:AI77"/>
    <mergeCell ref="A84:AI84"/>
    <mergeCell ref="BH101:BI101"/>
    <mergeCell ref="BH86:BI86"/>
    <mergeCell ref="A80:AI80"/>
    <mergeCell ref="A95:AI95"/>
    <mergeCell ref="BH82:BI82"/>
    <mergeCell ref="AJ96:AO96"/>
    <mergeCell ref="BH79:BI79"/>
    <mergeCell ref="A86:AI86"/>
    <mergeCell ref="A82:AI82"/>
    <mergeCell ref="A83:AI83"/>
    <mergeCell ref="A85:AI85"/>
    <mergeCell ref="AJ66:AL66"/>
    <mergeCell ref="AJ67:AL67"/>
    <mergeCell ref="A75:AI75"/>
    <mergeCell ref="A81:AI81"/>
    <mergeCell ref="A79:AI79"/>
    <mergeCell ref="A70:AI70"/>
    <mergeCell ref="AJ72:AO72"/>
    <mergeCell ref="AJ71:AO71"/>
    <mergeCell ref="AJ70:AO70"/>
    <mergeCell ref="A74:AI74"/>
    <mergeCell ref="BH72:BI72"/>
    <mergeCell ref="AP74:BA74"/>
    <mergeCell ref="AP77:BA77"/>
    <mergeCell ref="AP69:BA69"/>
    <mergeCell ref="BH70:BI70"/>
    <mergeCell ref="AP75:BA75"/>
    <mergeCell ref="BH71:BI71"/>
    <mergeCell ref="AJ68:AL68"/>
    <mergeCell ref="AP67:BA67"/>
    <mergeCell ref="AP68:BA68"/>
    <mergeCell ref="AJ74:AO74"/>
    <mergeCell ref="A66:AI66"/>
    <mergeCell ref="AJ69:AO69"/>
    <mergeCell ref="BH65:BI65"/>
    <mergeCell ref="BH66:BI66"/>
    <mergeCell ref="A65:AI65"/>
    <mergeCell ref="AJ65:AL65"/>
    <mergeCell ref="AP66:BA66"/>
    <mergeCell ref="A67:AI67"/>
    <mergeCell ref="BH67:BI67"/>
    <mergeCell ref="A68:AI68"/>
    <mergeCell ref="BU56:CH56"/>
    <mergeCell ref="BU57:CH57"/>
    <mergeCell ref="BU59:CH59"/>
    <mergeCell ref="AJ56:AL56"/>
    <mergeCell ref="AJ60:AL60"/>
    <mergeCell ref="AJ64:AL64"/>
    <mergeCell ref="AP64:BA64"/>
    <mergeCell ref="CI57:CT57"/>
    <mergeCell ref="BU60:CH60"/>
    <mergeCell ref="BU63:CH63"/>
    <mergeCell ref="BH64:BI64"/>
    <mergeCell ref="BU64:CH64"/>
    <mergeCell ref="BH63:BI63"/>
    <mergeCell ref="AJ63:AL63"/>
    <mergeCell ref="A64:AI64"/>
    <mergeCell ref="BU58:CH58"/>
    <mergeCell ref="BH60:BI60"/>
    <mergeCell ref="BH58:BI58"/>
    <mergeCell ref="A60:AI60"/>
    <mergeCell ref="AP60:BA60"/>
    <mergeCell ref="A63:AI63"/>
    <mergeCell ref="AP63:BA63"/>
    <mergeCell ref="AJ59:AL59"/>
    <mergeCell ref="A59:AI59"/>
    <mergeCell ref="A58:AI58"/>
    <mergeCell ref="AJ58:AL58"/>
    <mergeCell ref="AP57:BA57"/>
    <mergeCell ref="BH57:BI57"/>
    <mergeCell ref="AJ54:AL54"/>
    <mergeCell ref="AJ53:AL53"/>
    <mergeCell ref="AP59:BA59"/>
    <mergeCell ref="BH59:BI59"/>
    <mergeCell ref="AP58:BA58"/>
    <mergeCell ref="BH56:BI56"/>
    <mergeCell ref="CI41:CT41"/>
    <mergeCell ref="A45:AI45"/>
    <mergeCell ref="AP45:BA45"/>
    <mergeCell ref="A53:AI53"/>
    <mergeCell ref="AP53:BA53"/>
    <mergeCell ref="AJ52:AL52"/>
    <mergeCell ref="A46:AI46"/>
    <mergeCell ref="A48:AI48"/>
    <mergeCell ref="AJ48:AL48"/>
    <mergeCell ref="A50:AI50"/>
    <mergeCell ref="CI51:CT51"/>
    <mergeCell ref="BH49:BI49"/>
    <mergeCell ref="CI46:CT46"/>
    <mergeCell ref="A56:AI56"/>
    <mergeCell ref="AJ50:AL50"/>
    <mergeCell ref="AP50:BA50"/>
    <mergeCell ref="CI50:CT50"/>
    <mergeCell ref="BH55:BI55"/>
    <mergeCell ref="AJ55:AL55"/>
    <mergeCell ref="AP54:BA54"/>
    <mergeCell ref="BU47:CH47"/>
    <mergeCell ref="BH50:BI50"/>
    <mergeCell ref="BH51:BI51"/>
    <mergeCell ref="BU51:CH51"/>
    <mergeCell ref="BU52:CH52"/>
    <mergeCell ref="CI55:CT55"/>
    <mergeCell ref="CI54:CT54"/>
    <mergeCell ref="BH54:BI54"/>
    <mergeCell ref="CI53:CT53"/>
    <mergeCell ref="BH53:BI53"/>
    <mergeCell ref="BU53:CH53"/>
    <mergeCell ref="BU54:CH54"/>
    <mergeCell ref="BH52:BI52"/>
    <mergeCell ref="AP37:BA37"/>
    <mergeCell ref="AJ37:AL37"/>
    <mergeCell ref="CI48:CT48"/>
    <mergeCell ref="CI47:CT47"/>
    <mergeCell ref="BH48:BI48"/>
    <mergeCell ref="BU48:CH48"/>
    <mergeCell ref="BH47:BI47"/>
    <mergeCell ref="BU42:CH42"/>
    <mergeCell ref="CI42:CT42"/>
    <mergeCell ref="BU46:CH46"/>
    <mergeCell ref="CI37:CT37"/>
    <mergeCell ref="BU36:CH36"/>
    <mergeCell ref="BU38:CH38"/>
    <mergeCell ref="BU37:CH37"/>
    <mergeCell ref="CI38:CT38"/>
    <mergeCell ref="CI36:CT36"/>
    <mergeCell ref="A37:AI37"/>
    <mergeCell ref="A38:AI38"/>
    <mergeCell ref="BH36:BI36"/>
    <mergeCell ref="BH37:BI37"/>
    <mergeCell ref="BH38:BI38"/>
    <mergeCell ref="A36:AI36"/>
    <mergeCell ref="AJ36:AO36"/>
    <mergeCell ref="AP36:BA36"/>
    <mergeCell ref="AJ38:AO38"/>
    <mergeCell ref="AP38:BA38"/>
    <mergeCell ref="CI32:CT32"/>
    <mergeCell ref="BU34:CH34"/>
    <mergeCell ref="BH33:BI33"/>
    <mergeCell ref="CI34:CT34"/>
    <mergeCell ref="CI33:CT33"/>
    <mergeCell ref="BH32:BI32"/>
    <mergeCell ref="BU32:CH32"/>
    <mergeCell ref="A35:AI35"/>
    <mergeCell ref="BU31:CH31"/>
    <mergeCell ref="BU35:CH35"/>
    <mergeCell ref="BH34:BI34"/>
    <mergeCell ref="BU33:CH33"/>
    <mergeCell ref="A32:AI32"/>
    <mergeCell ref="AJ32:AO32"/>
    <mergeCell ref="AP32:BA32"/>
    <mergeCell ref="A31:AI31"/>
    <mergeCell ref="AJ31:AO31"/>
    <mergeCell ref="CI35:CT35"/>
    <mergeCell ref="A33:AI33"/>
    <mergeCell ref="AJ33:AO33"/>
    <mergeCell ref="AP33:BA33"/>
    <mergeCell ref="AJ34:AO34"/>
    <mergeCell ref="AP34:BA34"/>
    <mergeCell ref="A34:AI34"/>
    <mergeCell ref="AJ35:AO35"/>
    <mergeCell ref="AP35:BA35"/>
    <mergeCell ref="BH35:BI35"/>
    <mergeCell ref="AJ25:AL25"/>
    <mergeCell ref="A30:AI30"/>
    <mergeCell ref="AJ30:AO30"/>
    <mergeCell ref="AP30:BA30"/>
    <mergeCell ref="A29:AI29"/>
    <mergeCell ref="A28:AI28"/>
    <mergeCell ref="AJ27:AL27"/>
    <mergeCell ref="A27:AI27"/>
    <mergeCell ref="AP28:BA28"/>
    <mergeCell ref="CI23:CT23"/>
    <mergeCell ref="AJ23:AL23"/>
    <mergeCell ref="CI27:CT27"/>
    <mergeCell ref="BU25:CH25"/>
    <mergeCell ref="BU27:CH27"/>
    <mergeCell ref="AP27:BA27"/>
    <mergeCell ref="CI24:CT24"/>
    <mergeCell ref="CI25:CT25"/>
    <mergeCell ref="BU26:CH26"/>
    <mergeCell ref="AP25:BA25"/>
    <mergeCell ref="A24:AI24"/>
    <mergeCell ref="A23:AI23"/>
    <mergeCell ref="A26:AI26"/>
    <mergeCell ref="BH23:BI23"/>
    <mergeCell ref="AJ24:AL24"/>
    <mergeCell ref="BH24:BI24"/>
    <mergeCell ref="AP24:BA24"/>
    <mergeCell ref="BH25:BI25"/>
    <mergeCell ref="AP23:BA23"/>
    <mergeCell ref="A25:AI25"/>
    <mergeCell ref="BH31:BI31"/>
    <mergeCell ref="AJ26:AL26"/>
    <mergeCell ref="AP26:BA26"/>
    <mergeCell ref="BH26:BI26"/>
    <mergeCell ref="BH30:BI30"/>
    <mergeCell ref="BH28:BI28"/>
    <mergeCell ref="AJ29:AO29"/>
    <mergeCell ref="AP29:BA29"/>
    <mergeCell ref="BH27:BI27"/>
    <mergeCell ref="AJ28:AL28"/>
    <mergeCell ref="BH22:BI22"/>
    <mergeCell ref="AJ21:AL21"/>
    <mergeCell ref="CI31:CT31"/>
    <mergeCell ref="CI30:CT30"/>
    <mergeCell ref="CI29:CT29"/>
    <mergeCell ref="CI26:CT26"/>
    <mergeCell ref="CI28:CT28"/>
    <mergeCell ref="BU30:CH30"/>
    <mergeCell ref="BU28:CH28"/>
    <mergeCell ref="AP31:BA31"/>
    <mergeCell ref="AP21:BA21"/>
    <mergeCell ref="A22:AI22"/>
    <mergeCell ref="AP22:BA22"/>
    <mergeCell ref="AJ22:AL22"/>
    <mergeCell ref="A18:AI18"/>
    <mergeCell ref="AJ18:AO18"/>
    <mergeCell ref="BH21:BI21"/>
    <mergeCell ref="AJ20:AL20"/>
    <mergeCell ref="BH20:BI20"/>
    <mergeCell ref="A20:AI20"/>
    <mergeCell ref="AP20:BA20"/>
    <mergeCell ref="A19:AI19"/>
    <mergeCell ref="AJ19:AO19"/>
    <mergeCell ref="A21:AI21"/>
    <mergeCell ref="BH15:BI15"/>
    <mergeCell ref="AP16:BA16"/>
    <mergeCell ref="AJ16:AL16"/>
    <mergeCell ref="A17:AI17"/>
    <mergeCell ref="A15:AI15"/>
    <mergeCell ref="AP15:BA15"/>
    <mergeCell ref="AJ15:AL15"/>
    <mergeCell ref="A16:AI16"/>
    <mergeCell ref="AP19:BA19"/>
    <mergeCell ref="BB19:BS19"/>
    <mergeCell ref="AP18:BA18"/>
    <mergeCell ref="BB18:BS18"/>
    <mergeCell ref="AJ17:AL17"/>
    <mergeCell ref="AP17:BA17"/>
    <mergeCell ref="BH17:BI17"/>
    <mergeCell ref="BU18:CH18"/>
    <mergeCell ref="BU17:CH17"/>
    <mergeCell ref="BU29:CH29"/>
    <mergeCell ref="BH13:BI13"/>
    <mergeCell ref="BH12:BI12"/>
    <mergeCell ref="A14:AI14"/>
    <mergeCell ref="AP14:BA14"/>
    <mergeCell ref="AJ14:AL14"/>
    <mergeCell ref="A13:AI13"/>
    <mergeCell ref="AJ13:AO13"/>
    <mergeCell ref="AP13:BA13"/>
    <mergeCell ref="AJ12:AO12"/>
    <mergeCell ref="BU13:CH13"/>
    <mergeCell ref="BU16:CH16"/>
    <mergeCell ref="BU21:CH21"/>
    <mergeCell ref="BU22:CH22"/>
    <mergeCell ref="AJ11:AO11"/>
    <mergeCell ref="AJ8:AL8"/>
    <mergeCell ref="AP9:BA9"/>
    <mergeCell ref="AP8:BA8"/>
    <mergeCell ref="AP11:BA11"/>
    <mergeCell ref="AP12:BA12"/>
    <mergeCell ref="BU11:CH11"/>
    <mergeCell ref="A12:AI12"/>
    <mergeCell ref="A8:AI8"/>
    <mergeCell ref="A9:AI9"/>
    <mergeCell ref="AJ9:AO9"/>
    <mergeCell ref="A10:AI10"/>
    <mergeCell ref="A11:AI11"/>
    <mergeCell ref="AP10:BA10"/>
    <mergeCell ref="AJ10:AO10"/>
    <mergeCell ref="CI10:CT10"/>
    <mergeCell ref="CI9:CT9"/>
    <mergeCell ref="BB9:BS9"/>
    <mergeCell ref="BH11:BI11"/>
    <mergeCell ref="A2:CT2"/>
    <mergeCell ref="CI7:CT7"/>
    <mergeCell ref="A3:AI4"/>
    <mergeCell ref="AJ3:AO4"/>
    <mergeCell ref="AP3:BA4"/>
    <mergeCell ref="A6:AI6"/>
    <mergeCell ref="AP6:BA6"/>
    <mergeCell ref="A7:AI7"/>
    <mergeCell ref="AP7:BA7"/>
    <mergeCell ref="BH6:BI6"/>
    <mergeCell ref="CI22:CT22"/>
    <mergeCell ref="CI21:CT21"/>
    <mergeCell ref="CI12:CT12"/>
    <mergeCell ref="BH8:BI8"/>
    <mergeCell ref="CI18:CT18"/>
    <mergeCell ref="BU20:CH20"/>
    <mergeCell ref="BH14:BI14"/>
    <mergeCell ref="BH16:BI16"/>
    <mergeCell ref="BU15:CH15"/>
    <mergeCell ref="BU10:CH10"/>
    <mergeCell ref="CI227:CT227"/>
    <mergeCell ref="A227:AI227"/>
    <mergeCell ref="AJ227:AO227"/>
    <mergeCell ref="AP227:BA227"/>
    <mergeCell ref="BB227:BS227"/>
    <mergeCell ref="BU227:CH227"/>
    <mergeCell ref="AJ6:AL6"/>
    <mergeCell ref="BU7:CH7"/>
    <mergeCell ref="A5:AI5"/>
    <mergeCell ref="AJ5:AO5"/>
    <mergeCell ref="AP5:BA5"/>
    <mergeCell ref="AJ7:AL7"/>
    <mergeCell ref="BU6:CH6"/>
    <mergeCell ref="CI8:CT8"/>
    <mergeCell ref="BU8:CH8"/>
    <mergeCell ref="BU12:CH12"/>
    <mergeCell ref="BB3:BS4"/>
    <mergeCell ref="BB5:BS5"/>
    <mergeCell ref="CI3:CT4"/>
    <mergeCell ref="CI5:CT5"/>
    <mergeCell ref="BH7:BI7"/>
    <mergeCell ref="BU9:CH9"/>
    <mergeCell ref="BH10:BI10"/>
    <mergeCell ref="CI6:CT6"/>
    <mergeCell ref="BT3:BT4"/>
    <mergeCell ref="BU5:CH5"/>
    <mergeCell ref="BU3:CH4"/>
    <mergeCell ref="CI13:CT13"/>
    <mergeCell ref="CI16:CT16"/>
    <mergeCell ref="CI11:CT11"/>
    <mergeCell ref="CI14:CT14"/>
    <mergeCell ref="CI15:CT15"/>
    <mergeCell ref="BU14:CH14"/>
    <mergeCell ref="CI20:CT20"/>
    <mergeCell ref="CI19:CT19"/>
    <mergeCell ref="BU19:CH19"/>
    <mergeCell ref="CI17:CT17"/>
    <mergeCell ref="CI59:CT59"/>
    <mergeCell ref="BU40:CH40"/>
    <mergeCell ref="CI39:CT39"/>
    <mergeCell ref="CI49:CT49"/>
    <mergeCell ref="CI52:CT52"/>
    <mergeCell ref="BU39:CH39"/>
    <mergeCell ref="BU55:CH55"/>
    <mergeCell ref="CI56:CT56"/>
    <mergeCell ref="CI40:CT40"/>
    <mergeCell ref="BU50:CH50"/>
    <mergeCell ref="CI60:CT60"/>
    <mergeCell ref="BU66:CH66"/>
    <mergeCell ref="CI103:CT103"/>
    <mergeCell ref="CI70:CT70"/>
    <mergeCell ref="CI83:CT83"/>
    <mergeCell ref="CI86:CT86"/>
    <mergeCell ref="CI82:CT82"/>
    <mergeCell ref="CI76:CT76"/>
    <mergeCell ref="CI80:CT80"/>
    <mergeCell ref="CI61:CT61"/>
    <mergeCell ref="CI74:CT74"/>
    <mergeCell ref="CI81:CT81"/>
    <mergeCell ref="BU79:CH79"/>
    <mergeCell ref="CI65:CT65"/>
    <mergeCell ref="BU72:CH72"/>
    <mergeCell ref="BU71:CH71"/>
    <mergeCell ref="BU65:CH65"/>
    <mergeCell ref="BU69:CH69"/>
    <mergeCell ref="BU67:CH67"/>
    <mergeCell ref="BU180:CH180"/>
    <mergeCell ref="BU77:CH77"/>
    <mergeCell ref="BU120:CH120"/>
    <mergeCell ref="BU121:CH121"/>
    <mergeCell ref="BU122:CH122"/>
    <mergeCell ref="BU123:CH123"/>
    <mergeCell ref="BU124:CH124"/>
    <mergeCell ref="BU85:CH85"/>
    <mergeCell ref="BU81:CH81"/>
    <mergeCell ref="BU83:CH83"/>
    <mergeCell ref="BU104:CH104"/>
    <mergeCell ref="CI104:CT104"/>
    <mergeCell ref="CI107:CT107"/>
    <mergeCell ref="CI72:CT72"/>
    <mergeCell ref="BU106:CH106"/>
    <mergeCell ref="CI73:CT73"/>
    <mergeCell ref="CI85:CT85"/>
    <mergeCell ref="BU73:CH73"/>
    <mergeCell ref="BU80:CH80"/>
    <mergeCell ref="CI79:CT79"/>
    <mergeCell ref="CI115:CT115"/>
    <mergeCell ref="CI108:CT108"/>
    <mergeCell ref="CI109:CT109"/>
    <mergeCell ref="BU109:CH109"/>
    <mergeCell ref="BU108:CH108"/>
    <mergeCell ref="CI181:CT181"/>
    <mergeCell ref="A180:AI180"/>
    <mergeCell ref="AJ180:AL180"/>
    <mergeCell ref="CI161:CT161"/>
    <mergeCell ref="BH179:BI179"/>
    <mergeCell ref="BU166:CH166"/>
    <mergeCell ref="BU170:CH170"/>
    <mergeCell ref="BU167:CH167"/>
    <mergeCell ref="AP166:BA166"/>
    <mergeCell ref="AP167:BA167"/>
    <mergeCell ref="CI180:CT180"/>
    <mergeCell ref="CI164:CT164"/>
    <mergeCell ref="CI165:CT165"/>
    <mergeCell ref="CI166:CT166"/>
    <mergeCell ref="CI170:CT170"/>
    <mergeCell ref="CI169:CT169"/>
    <mergeCell ref="CI167:CT167"/>
    <mergeCell ref="CI168:CT168"/>
    <mergeCell ref="CI175:CT175"/>
    <mergeCell ref="BH183:BI183"/>
    <mergeCell ref="CI159:CT159"/>
    <mergeCell ref="BH181:BI181"/>
    <mergeCell ref="BH162:BI162"/>
    <mergeCell ref="BH180:BI180"/>
    <mergeCell ref="BU171:CH171"/>
    <mergeCell ref="CI171:CT171"/>
    <mergeCell ref="CI179:CT179"/>
    <mergeCell ref="BU181:CH181"/>
    <mergeCell ref="CI160:CT160"/>
    <mergeCell ref="BU186:CH186"/>
    <mergeCell ref="CI186:CT186"/>
    <mergeCell ref="BU182:CH182"/>
    <mergeCell ref="BU183:CH183"/>
    <mergeCell ref="BU184:CH184"/>
    <mergeCell ref="CI182:CT182"/>
    <mergeCell ref="CI184:CT184"/>
    <mergeCell ref="BU1:CT1"/>
    <mergeCell ref="AP144:BA144"/>
    <mergeCell ref="CI102:CT102"/>
    <mergeCell ref="CI58:CT58"/>
    <mergeCell ref="BU61:CH61"/>
    <mergeCell ref="CI63:CT63"/>
    <mergeCell ref="CI62:CT62"/>
    <mergeCell ref="CI84:CT84"/>
    <mergeCell ref="CI101:CT101"/>
    <mergeCell ref="CI75:CT75"/>
    <mergeCell ref="BU193:CH193"/>
    <mergeCell ref="BH192:BI192"/>
    <mergeCell ref="BH191:BI191"/>
    <mergeCell ref="BU189:CH189"/>
    <mergeCell ref="BH190:BI190"/>
    <mergeCell ref="BU191:CH191"/>
    <mergeCell ref="BH184:BI184"/>
    <mergeCell ref="AP184:BA184"/>
    <mergeCell ref="BH193:BI193"/>
    <mergeCell ref="CI162:CT162"/>
    <mergeCell ref="CI185:CT185"/>
    <mergeCell ref="BU185:CH185"/>
    <mergeCell ref="BH185:BI185"/>
    <mergeCell ref="BU165:CH165"/>
    <mergeCell ref="CI189:CT189"/>
    <mergeCell ref="BU187:CH187"/>
    <mergeCell ref="BH186:BI186"/>
    <mergeCell ref="BH187:BI187"/>
    <mergeCell ref="BH189:BI189"/>
    <mergeCell ref="AP189:BA189"/>
    <mergeCell ref="AP186:BA186"/>
    <mergeCell ref="AP188:BA188"/>
    <mergeCell ref="BH188:BI188"/>
    <mergeCell ref="AP190:BA190"/>
    <mergeCell ref="A193:AI193"/>
    <mergeCell ref="A198:AI198"/>
    <mergeCell ref="A197:AI197"/>
    <mergeCell ref="AJ197:AL197"/>
    <mergeCell ref="AP198:BA198"/>
    <mergeCell ref="A196:AI196"/>
    <mergeCell ref="AJ196:AL196"/>
    <mergeCell ref="A192:AI192"/>
    <mergeCell ref="AJ192:AL192"/>
    <mergeCell ref="A176:AI176"/>
    <mergeCell ref="A159:AI159"/>
    <mergeCell ref="BH167:BI167"/>
    <mergeCell ref="AP162:BA162"/>
    <mergeCell ref="AP164:BA164"/>
    <mergeCell ref="AP163:BA163"/>
    <mergeCell ref="AP165:BA165"/>
    <mergeCell ref="A160:AI160"/>
    <mergeCell ref="AJ160:AL160"/>
    <mergeCell ref="BH160:BI160"/>
    <mergeCell ref="A54:AI54"/>
    <mergeCell ref="BH151:BI151"/>
    <mergeCell ref="A194:AI194"/>
    <mergeCell ref="AP155:BA155"/>
    <mergeCell ref="A170:AI170"/>
    <mergeCell ref="AP194:BA194"/>
    <mergeCell ref="AP192:BA192"/>
    <mergeCell ref="AP185:BA185"/>
    <mergeCell ref="AP182:BA182"/>
    <mergeCell ref="A175:AI175"/>
    <mergeCell ref="AP161:BA161"/>
    <mergeCell ref="AP143:BA143"/>
    <mergeCell ref="AP147:BA147"/>
    <mergeCell ref="AJ102:AL102"/>
    <mergeCell ref="AP109:BA109"/>
    <mergeCell ref="AP108:BA108"/>
    <mergeCell ref="AJ116:AL116"/>
    <mergeCell ref="AJ118:AL118"/>
    <mergeCell ref="AJ140:AL140"/>
    <mergeCell ref="AP140:BA140"/>
    <mergeCell ref="A44:AI44"/>
    <mergeCell ref="AJ44:AO44"/>
    <mergeCell ref="BH42:BI42"/>
    <mergeCell ref="A41:AI41"/>
    <mergeCell ref="AJ41:AO41"/>
    <mergeCell ref="BH43:BI43"/>
    <mergeCell ref="BH44:BI44"/>
    <mergeCell ref="AP44:BA44"/>
    <mergeCell ref="A43:AI43"/>
    <mergeCell ref="AJ43:AL43"/>
    <mergeCell ref="A40:AI40"/>
    <mergeCell ref="A42:AI42"/>
    <mergeCell ref="AJ42:AO42"/>
    <mergeCell ref="BH39:BI39"/>
    <mergeCell ref="AP41:BA41"/>
    <mergeCell ref="BH41:BI41"/>
    <mergeCell ref="A39:AI39"/>
    <mergeCell ref="AJ39:AO39"/>
    <mergeCell ref="AJ40:AO40"/>
    <mergeCell ref="AP42:BA42"/>
    <mergeCell ref="BU41:CH41"/>
    <mergeCell ref="AP40:BA40"/>
    <mergeCell ref="BH40:BI40"/>
    <mergeCell ref="AP39:BA39"/>
    <mergeCell ref="AJ45:AL45"/>
    <mergeCell ref="BH46:BI46"/>
    <mergeCell ref="BU43:CH43"/>
    <mergeCell ref="CI43:CT43"/>
    <mergeCell ref="BU44:CH44"/>
    <mergeCell ref="CI44:CT44"/>
    <mergeCell ref="CI45:CT45"/>
    <mergeCell ref="BU45:CH45"/>
    <mergeCell ref="AP43:BA43"/>
    <mergeCell ref="AJ46:AL46"/>
    <mergeCell ref="AP48:BA48"/>
    <mergeCell ref="BH45:BI45"/>
    <mergeCell ref="AP47:BA47"/>
    <mergeCell ref="AP46:BA46"/>
    <mergeCell ref="A51:AI51"/>
    <mergeCell ref="AJ51:AL51"/>
    <mergeCell ref="CI68:CT68"/>
    <mergeCell ref="AJ78:AL78"/>
    <mergeCell ref="AP78:BA78"/>
    <mergeCell ref="BH78:BI78"/>
    <mergeCell ref="CI71:CT71"/>
    <mergeCell ref="CI69:CT69"/>
    <mergeCell ref="CI67:CT67"/>
    <mergeCell ref="CI64:CT64"/>
    <mergeCell ref="AJ120:AO120"/>
    <mergeCell ref="AP120:BA120"/>
    <mergeCell ref="AP51:BA51"/>
    <mergeCell ref="CI87:CT87"/>
    <mergeCell ref="BU95:CH95"/>
    <mergeCell ref="CI95:CT95"/>
    <mergeCell ref="CI66:CT66"/>
    <mergeCell ref="BU68:CH68"/>
    <mergeCell ref="BU117:CH117"/>
    <mergeCell ref="CI114:CT114"/>
    <mergeCell ref="BH122:BI122"/>
    <mergeCell ref="A78:AI78"/>
    <mergeCell ref="A121:AI121"/>
    <mergeCell ref="BH68:BI68"/>
    <mergeCell ref="A88:AI88"/>
    <mergeCell ref="AJ88:AL88"/>
    <mergeCell ref="AP88:BA88"/>
    <mergeCell ref="BH95:BI95"/>
    <mergeCell ref="BH97:BI97"/>
    <mergeCell ref="BH99:BI99"/>
    <mergeCell ref="A124:AI124"/>
    <mergeCell ref="AJ124:AO124"/>
    <mergeCell ref="AP124:BA124"/>
    <mergeCell ref="AP122:BA122"/>
    <mergeCell ref="BH120:BI120"/>
    <mergeCell ref="CI77:CT77"/>
    <mergeCell ref="BU78:CH78"/>
    <mergeCell ref="CI78:CT78"/>
    <mergeCell ref="BU113:CH113"/>
    <mergeCell ref="BU115:CH115"/>
    <mergeCell ref="CI120:CT120"/>
    <mergeCell ref="CI110:CT110"/>
    <mergeCell ref="BU110:CH110"/>
    <mergeCell ref="CI112:CT112"/>
    <mergeCell ref="AJ125:AL125"/>
    <mergeCell ref="AP125:BA125"/>
    <mergeCell ref="AP123:BA123"/>
    <mergeCell ref="BH123:BI123"/>
    <mergeCell ref="BH124:BI124"/>
    <mergeCell ref="AP134:BA134"/>
    <mergeCell ref="AP130:BA130"/>
    <mergeCell ref="BH125:BI125"/>
    <mergeCell ref="CI123:CT123"/>
    <mergeCell ref="CI124:CT124"/>
    <mergeCell ref="CI125:CT125"/>
    <mergeCell ref="CI126:CT126"/>
    <mergeCell ref="CI127:CT127"/>
    <mergeCell ref="CI128:CT128"/>
    <mergeCell ref="CI134:CT134"/>
    <mergeCell ref="AJ134:AL134"/>
    <mergeCell ref="A134:AI134"/>
    <mergeCell ref="A130:AI130"/>
    <mergeCell ref="AJ131:AL131"/>
    <mergeCell ref="A132:AI132"/>
    <mergeCell ref="AJ132:AL132"/>
    <mergeCell ref="AP172:BA172"/>
    <mergeCell ref="BH172:BI172"/>
    <mergeCell ref="AP171:BA171"/>
    <mergeCell ref="A135:AI135"/>
    <mergeCell ref="AP169:BA169"/>
    <mergeCell ref="BH169:BI169"/>
    <mergeCell ref="AP168:BA168"/>
    <mergeCell ref="BH168:BI168"/>
    <mergeCell ref="BH139:BI139"/>
    <mergeCell ref="BH145:BI145"/>
    <mergeCell ref="BH170:BI170"/>
    <mergeCell ref="BH144:BI144"/>
    <mergeCell ref="BU172:CH172"/>
    <mergeCell ref="CI172:CT172"/>
    <mergeCell ref="BU169:CH169"/>
    <mergeCell ref="BU168:CH168"/>
    <mergeCell ref="BH161:BI161"/>
    <mergeCell ref="BH159:BI159"/>
    <mergeCell ref="BU144:CH144"/>
    <mergeCell ref="BH149:BI149"/>
    <mergeCell ref="CI176:CT176"/>
    <mergeCell ref="BH171:BI171"/>
    <mergeCell ref="A173:AI173"/>
    <mergeCell ref="AJ173:AL173"/>
    <mergeCell ref="AP173:BA173"/>
    <mergeCell ref="BH173:BI173"/>
    <mergeCell ref="A171:AI171"/>
    <mergeCell ref="AJ171:AL171"/>
    <mergeCell ref="A172:AI172"/>
    <mergeCell ref="AJ172:AL172"/>
    <mergeCell ref="BU173:CH173"/>
    <mergeCell ref="CI173:CT173"/>
    <mergeCell ref="BU174:CH174"/>
    <mergeCell ref="CI174:CT174"/>
    <mergeCell ref="BH177:BI177"/>
    <mergeCell ref="AP177:BA177"/>
    <mergeCell ref="BH174:BI174"/>
    <mergeCell ref="BU175:CH175"/>
    <mergeCell ref="BU176:CH176"/>
    <mergeCell ref="AJ176:AL176"/>
    <mergeCell ref="AP176:BA176"/>
    <mergeCell ref="BH176:BI176"/>
    <mergeCell ref="AP175:BA175"/>
    <mergeCell ref="BH175:BI175"/>
    <mergeCell ref="AJ175:AL175"/>
    <mergeCell ref="BU177:CH177"/>
    <mergeCell ref="CI177:CT177"/>
    <mergeCell ref="A195:AI195"/>
    <mergeCell ref="AJ195:AL195"/>
    <mergeCell ref="AP195:BA195"/>
    <mergeCell ref="BH195:BI195"/>
    <mergeCell ref="BU195:CH195"/>
    <mergeCell ref="CI195:CT195"/>
    <mergeCell ref="A190:AI190"/>
    <mergeCell ref="BH178:BI178"/>
    <mergeCell ref="CI216:CT216"/>
    <mergeCell ref="AP200:BA200"/>
    <mergeCell ref="BH204:BI204"/>
    <mergeCell ref="AP201:BA201"/>
    <mergeCell ref="AP203:BA203"/>
    <mergeCell ref="BU209:CH209"/>
    <mergeCell ref="BU212:CH212"/>
    <mergeCell ref="CI208:CT208"/>
    <mergeCell ref="BU203:CH203"/>
    <mergeCell ref="CI203:CT203"/>
    <mergeCell ref="AP199:BA199"/>
    <mergeCell ref="AJ194:AL194"/>
    <mergeCell ref="AJ216:AL216"/>
    <mergeCell ref="BU216:CH216"/>
    <mergeCell ref="AJ203:AO203"/>
    <mergeCell ref="BU196:CH196"/>
    <mergeCell ref="BH194:BI194"/>
    <mergeCell ref="BU211:CH211"/>
    <mergeCell ref="BU205:CH205"/>
    <mergeCell ref="BH201:BI201"/>
    <mergeCell ref="BU178:CH178"/>
    <mergeCell ref="CI178:CT178"/>
    <mergeCell ref="A216:AI216"/>
    <mergeCell ref="A217:AI217"/>
    <mergeCell ref="AJ217:AL217"/>
    <mergeCell ref="AP217:BA217"/>
    <mergeCell ref="AP216:BA216"/>
    <mergeCell ref="AJ178:AL178"/>
    <mergeCell ref="AP178:BA178"/>
    <mergeCell ref="AP202:BA202"/>
    <mergeCell ref="CI214:CT214"/>
    <mergeCell ref="BU213:CH213"/>
    <mergeCell ref="CI213:CT213"/>
    <mergeCell ref="AP214:BA214"/>
    <mergeCell ref="BU214:CH214"/>
    <mergeCell ref="BH213:BI213"/>
    <mergeCell ref="A139:AI139"/>
    <mergeCell ref="AJ139:AL139"/>
    <mergeCell ref="AP139:BA139"/>
    <mergeCell ref="BU87:CH87"/>
    <mergeCell ref="AP98:BA98"/>
    <mergeCell ref="BH98:BI98"/>
    <mergeCell ref="AP127:BA127"/>
    <mergeCell ref="BU139:CH139"/>
    <mergeCell ref="A128:AI128"/>
    <mergeCell ref="AP128:BA128"/>
    <mergeCell ref="CI96:CT96"/>
    <mergeCell ref="BU97:CH97"/>
    <mergeCell ref="CI97:CT97"/>
    <mergeCell ref="BU98:CH98"/>
    <mergeCell ref="CI98:CT98"/>
    <mergeCell ref="AP174:BA174"/>
    <mergeCell ref="A98:AI98"/>
    <mergeCell ref="AJ98:AO98"/>
    <mergeCell ref="BU96:CH96"/>
    <mergeCell ref="BH96:BI96"/>
    <mergeCell ref="A97:AI97"/>
    <mergeCell ref="AJ97:AO97"/>
    <mergeCell ref="AP97:BA97"/>
    <mergeCell ref="AJ99:AO99"/>
    <mergeCell ref="AP99:BA99"/>
    <mergeCell ref="A96:AI96"/>
    <mergeCell ref="BU99:CH99"/>
    <mergeCell ref="BU100:CH100"/>
    <mergeCell ref="CI100:CT100"/>
    <mergeCell ref="A100:AI100"/>
    <mergeCell ref="AJ100:AL100"/>
    <mergeCell ref="AP100:BA100"/>
    <mergeCell ref="BH100:BI100"/>
    <mergeCell ref="CI99:CT99"/>
    <mergeCell ref="A99:AI99"/>
    <mergeCell ref="AJ90:AL90"/>
    <mergeCell ref="BU88:CH88"/>
    <mergeCell ref="CI88:CT88"/>
    <mergeCell ref="A89:AI89"/>
    <mergeCell ref="AJ89:AL89"/>
    <mergeCell ref="AP89:BA89"/>
    <mergeCell ref="BH89:BI89"/>
    <mergeCell ref="BU89:CH89"/>
    <mergeCell ref="CI89:CT89"/>
    <mergeCell ref="BH88:BI88"/>
    <mergeCell ref="BH90:BI90"/>
    <mergeCell ref="BU90:CH90"/>
    <mergeCell ref="CI90:CT90"/>
    <mergeCell ref="A91:AI91"/>
    <mergeCell ref="AJ91:AO91"/>
    <mergeCell ref="AP91:BA91"/>
    <mergeCell ref="BH91:BI91"/>
    <mergeCell ref="BU91:CH91"/>
    <mergeCell ref="CI91:CT91"/>
    <mergeCell ref="A90:AI90"/>
    <mergeCell ref="A92:AI92"/>
    <mergeCell ref="AJ92:AL92"/>
    <mergeCell ref="AP92:BA92"/>
    <mergeCell ref="BH92:BI92"/>
    <mergeCell ref="A93:AI93"/>
    <mergeCell ref="AJ93:AO93"/>
    <mergeCell ref="AP93:BA93"/>
    <mergeCell ref="BH93:BI93"/>
    <mergeCell ref="AP94:BA94"/>
    <mergeCell ref="BH94:BI94"/>
    <mergeCell ref="BU92:CH92"/>
    <mergeCell ref="CI92:CT92"/>
    <mergeCell ref="BU93:CH93"/>
    <mergeCell ref="CI93:CT93"/>
    <mergeCell ref="BU94:CH94"/>
    <mergeCell ref="CI94:CT94"/>
    <mergeCell ref="A133:AI133"/>
    <mergeCell ref="AJ133:AL133"/>
    <mergeCell ref="AP133:BA133"/>
    <mergeCell ref="BH133:BI133"/>
    <mergeCell ref="BU133:CH133"/>
    <mergeCell ref="CI133:CT133"/>
    <mergeCell ref="A94:AI94"/>
    <mergeCell ref="AJ94:AL94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SheetLayoutView="100" zoomScalePageLayoutView="0" workbookViewId="0" topLeftCell="A1">
      <selection activeCell="BN24" sqref="BN24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89" t="s">
        <v>216</v>
      </c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</row>
    <row r="2" spans="1:109" ht="19.5" customHeight="1">
      <c r="A2" s="159" t="s">
        <v>24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</row>
    <row r="3" spans="1:109" ht="11.25" customHeight="1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8" t="s">
        <v>8</v>
      </c>
      <c r="AL3" s="103"/>
      <c r="AM3" s="103"/>
      <c r="AN3" s="103"/>
      <c r="AO3" s="103"/>
      <c r="AP3" s="104"/>
      <c r="AQ3" s="108" t="s">
        <v>217</v>
      </c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4"/>
      <c r="BG3" s="108" t="s">
        <v>21</v>
      </c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8" t="s">
        <v>10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4"/>
      <c r="CO3" s="103" t="s">
        <v>11</v>
      </c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</row>
    <row r="4" spans="1:109" ht="60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1"/>
      <c r="AL4" s="102"/>
      <c r="AM4" s="102"/>
      <c r="AN4" s="102"/>
      <c r="AO4" s="102"/>
      <c r="AP4" s="99"/>
      <c r="AQ4" s="101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99"/>
      <c r="BG4" s="101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1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99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</row>
    <row r="5" spans="1:109" ht="12" thickBot="1">
      <c r="A5" s="315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156">
        <v>2</v>
      </c>
      <c r="AL5" s="88"/>
      <c r="AM5" s="88"/>
      <c r="AN5" s="88"/>
      <c r="AO5" s="88"/>
      <c r="AP5" s="162"/>
      <c r="AQ5" s="156">
        <v>3</v>
      </c>
      <c r="AR5" s="88"/>
      <c r="AS5" s="88"/>
      <c r="AT5" s="88"/>
      <c r="AU5" s="88"/>
      <c r="AV5" s="88"/>
      <c r="AW5" s="88"/>
      <c r="AX5" s="88"/>
      <c r="AY5" s="88"/>
      <c r="AZ5" s="157"/>
      <c r="BA5" s="157"/>
      <c r="BB5" s="157"/>
      <c r="BC5" s="157"/>
      <c r="BD5" s="157"/>
      <c r="BE5" s="157"/>
      <c r="BF5" s="158"/>
      <c r="BG5" s="156">
        <v>4</v>
      </c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162"/>
      <c r="BZ5" s="165">
        <v>5</v>
      </c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4"/>
      <c r="CO5" s="156">
        <v>6</v>
      </c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</row>
    <row r="6" spans="1:109" ht="21.75" customHeight="1">
      <c r="A6" s="316" t="s">
        <v>25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7" t="s">
        <v>16</v>
      </c>
      <c r="AL6" s="318"/>
      <c r="AM6" s="318"/>
      <c r="AN6" s="318"/>
      <c r="AO6" s="318"/>
      <c r="AP6" s="318"/>
      <c r="AQ6" s="95" t="s">
        <v>18</v>
      </c>
      <c r="AR6" s="95"/>
      <c r="AS6" s="95"/>
      <c r="AT6" s="95"/>
      <c r="AU6" s="95"/>
      <c r="AV6" s="95"/>
      <c r="AW6" s="95"/>
      <c r="AX6" s="95"/>
      <c r="AY6" s="95"/>
      <c r="AZ6" s="96"/>
      <c r="BA6" s="97"/>
      <c r="BB6" s="97"/>
      <c r="BC6" s="97"/>
      <c r="BD6" s="97"/>
      <c r="BE6" s="97"/>
      <c r="BF6" s="98"/>
      <c r="BG6" s="319">
        <f>BG7</f>
        <v>216300</v>
      </c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>
        <f>BZ7</f>
        <v>-1360260.5899999999</v>
      </c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>
        <f>BG6-BZ6</f>
        <v>1576560.5899999999</v>
      </c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20"/>
    </row>
    <row r="7" spans="1:109" ht="26.25" customHeight="1">
      <c r="A7" s="313" t="s">
        <v>218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4" t="s">
        <v>17</v>
      </c>
      <c r="AL7" s="118"/>
      <c r="AM7" s="118"/>
      <c r="AN7" s="118"/>
      <c r="AO7" s="118"/>
      <c r="AP7" s="118"/>
      <c r="AQ7" s="118" t="s">
        <v>231</v>
      </c>
      <c r="AR7" s="118"/>
      <c r="AS7" s="118"/>
      <c r="AT7" s="118"/>
      <c r="AU7" s="118"/>
      <c r="AV7" s="118"/>
      <c r="AW7" s="118"/>
      <c r="AX7" s="118"/>
      <c r="AY7" s="118"/>
      <c r="AZ7" s="119"/>
      <c r="BA7" s="120"/>
      <c r="BB7" s="120"/>
      <c r="BC7" s="120"/>
      <c r="BD7" s="120"/>
      <c r="BE7" s="120"/>
      <c r="BF7" s="121"/>
      <c r="BG7" s="311">
        <f>BG8+BG12</f>
        <v>216300</v>
      </c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>
        <f>BZ8+BZ12</f>
        <v>-1360260.5899999999</v>
      </c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>
        <f>BG7-BZ7</f>
        <v>1576560.5899999999</v>
      </c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2"/>
    </row>
    <row r="8" spans="1:109" ht="21.75" customHeight="1">
      <c r="A8" s="313" t="s">
        <v>219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4" t="s">
        <v>19</v>
      </c>
      <c r="AL8" s="118"/>
      <c r="AM8" s="118"/>
      <c r="AN8" s="118"/>
      <c r="AO8" s="118"/>
      <c r="AP8" s="118"/>
      <c r="AQ8" s="118" t="s">
        <v>232</v>
      </c>
      <c r="AR8" s="118"/>
      <c r="AS8" s="118"/>
      <c r="AT8" s="118"/>
      <c r="AU8" s="118"/>
      <c r="AV8" s="118"/>
      <c r="AW8" s="118"/>
      <c r="AX8" s="118"/>
      <c r="AY8" s="118"/>
      <c r="AZ8" s="119"/>
      <c r="BA8" s="120"/>
      <c r="BB8" s="120"/>
      <c r="BC8" s="120"/>
      <c r="BD8" s="120"/>
      <c r="BE8" s="120"/>
      <c r="BF8" s="121"/>
      <c r="BG8" s="311">
        <f>BG9</f>
        <v>-13946000</v>
      </c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>
        <f>BZ9</f>
        <v>-3977796.76</v>
      </c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 t="s">
        <v>18</v>
      </c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2"/>
    </row>
    <row r="9" spans="1:109" ht="28.5" customHeight="1">
      <c r="A9" s="313" t="s">
        <v>220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4" t="s">
        <v>19</v>
      </c>
      <c r="AL9" s="118"/>
      <c r="AM9" s="118"/>
      <c r="AN9" s="118"/>
      <c r="AO9" s="118"/>
      <c r="AP9" s="118"/>
      <c r="AQ9" s="118" t="s">
        <v>233</v>
      </c>
      <c r="AR9" s="118"/>
      <c r="AS9" s="118"/>
      <c r="AT9" s="118"/>
      <c r="AU9" s="118"/>
      <c r="AV9" s="118"/>
      <c r="AW9" s="118"/>
      <c r="AX9" s="118"/>
      <c r="AY9" s="118"/>
      <c r="AZ9" s="119"/>
      <c r="BA9" s="120"/>
      <c r="BB9" s="120"/>
      <c r="BC9" s="120"/>
      <c r="BD9" s="120"/>
      <c r="BE9" s="120"/>
      <c r="BF9" s="121"/>
      <c r="BG9" s="311">
        <f>BG10</f>
        <v>-13946000</v>
      </c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>
        <f>BZ10</f>
        <v>-3977796.76</v>
      </c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 t="s">
        <v>18</v>
      </c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2"/>
    </row>
    <row r="10" spans="1:109" ht="26.25" customHeight="1">
      <c r="A10" s="313" t="s">
        <v>221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4" t="s">
        <v>19</v>
      </c>
      <c r="AL10" s="118"/>
      <c r="AM10" s="118"/>
      <c r="AN10" s="118"/>
      <c r="AO10" s="118"/>
      <c r="AP10" s="118"/>
      <c r="AQ10" s="118" t="s">
        <v>234</v>
      </c>
      <c r="AR10" s="118"/>
      <c r="AS10" s="118"/>
      <c r="AT10" s="118"/>
      <c r="AU10" s="118"/>
      <c r="AV10" s="118"/>
      <c r="AW10" s="118"/>
      <c r="AX10" s="118"/>
      <c r="AY10" s="118"/>
      <c r="AZ10" s="119"/>
      <c r="BA10" s="120"/>
      <c r="BB10" s="120"/>
      <c r="BC10" s="120"/>
      <c r="BD10" s="120"/>
      <c r="BE10" s="120"/>
      <c r="BF10" s="121"/>
      <c r="BG10" s="311">
        <f>BG11</f>
        <v>-13946000</v>
      </c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>
        <f>BZ11</f>
        <v>-3977796.76</v>
      </c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 t="s">
        <v>18</v>
      </c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2"/>
    </row>
    <row r="11" spans="1:109" ht="39" customHeight="1">
      <c r="A11" s="313" t="s">
        <v>222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4" t="s">
        <v>19</v>
      </c>
      <c r="AL11" s="118"/>
      <c r="AM11" s="118"/>
      <c r="AN11" s="118"/>
      <c r="AO11" s="118"/>
      <c r="AP11" s="118"/>
      <c r="AQ11" s="118" t="s">
        <v>235</v>
      </c>
      <c r="AR11" s="118"/>
      <c r="AS11" s="118"/>
      <c r="AT11" s="118"/>
      <c r="AU11" s="118"/>
      <c r="AV11" s="118"/>
      <c r="AW11" s="118"/>
      <c r="AX11" s="118"/>
      <c r="AY11" s="118"/>
      <c r="AZ11" s="119"/>
      <c r="BA11" s="120"/>
      <c r="BB11" s="120"/>
      <c r="BC11" s="120"/>
      <c r="BD11" s="120"/>
      <c r="BE11" s="120"/>
      <c r="BF11" s="121"/>
      <c r="BG11" s="311">
        <v>-13946000</v>
      </c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>
        <v>-3977796.76</v>
      </c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 t="s">
        <v>18</v>
      </c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2"/>
    </row>
    <row r="12" spans="1:109" ht="24.75" customHeight="1">
      <c r="A12" s="313" t="s">
        <v>223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4" t="s">
        <v>236</v>
      </c>
      <c r="AL12" s="118"/>
      <c r="AM12" s="118"/>
      <c r="AN12" s="118"/>
      <c r="AO12" s="118"/>
      <c r="AP12" s="118"/>
      <c r="AQ12" s="118" t="s">
        <v>237</v>
      </c>
      <c r="AR12" s="118"/>
      <c r="AS12" s="118"/>
      <c r="AT12" s="118"/>
      <c r="AU12" s="118"/>
      <c r="AV12" s="118"/>
      <c r="AW12" s="118"/>
      <c r="AX12" s="118"/>
      <c r="AY12" s="118"/>
      <c r="AZ12" s="119"/>
      <c r="BA12" s="120"/>
      <c r="BB12" s="120"/>
      <c r="BC12" s="120"/>
      <c r="BD12" s="120"/>
      <c r="BE12" s="120"/>
      <c r="BF12" s="121"/>
      <c r="BG12" s="311">
        <f>BG13</f>
        <v>14162300</v>
      </c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132">
        <f>BZ13</f>
        <v>2617536.17</v>
      </c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311" t="s">
        <v>18</v>
      </c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2"/>
    </row>
    <row r="13" spans="1:109" ht="21.75" customHeight="1">
      <c r="A13" s="313" t="s">
        <v>224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4" t="s">
        <v>236</v>
      </c>
      <c r="AL13" s="118"/>
      <c r="AM13" s="118"/>
      <c r="AN13" s="118"/>
      <c r="AO13" s="118"/>
      <c r="AP13" s="118"/>
      <c r="AQ13" s="118" t="s">
        <v>238</v>
      </c>
      <c r="AR13" s="118"/>
      <c r="AS13" s="118"/>
      <c r="AT13" s="118"/>
      <c r="AU13" s="118"/>
      <c r="AV13" s="118"/>
      <c r="AW13" s="118"/>
      <c r="AX13" s="118"/>
      <c r="AY13" s="118"/>
      <c r="AZ13" s="119"/>
      <c r="BA13" s="120"/>
      <c r="BB13" s="120"/>
      <c r="BC13" s="120"/>
      <c r="BD13" s="120"/>
      <c r="BE13" s="120"/>
      <c r="BF13" s="121"/>
      <c r="BG13" s="311">
        <f>BG14</f>
        <v>14162300</v>
      </c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132">
        <f>BZ14</f>
        <v>2617536.17</v>
      </c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311" t="s">
        <v>18</v>
      </c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2"/>
    </row>
    <row r="14" spans="1:109" ht="27.75" customHeight="1">
      <c r="A14" s="313" t="s">
        <v>225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4" t="s">
        <v>236</v>
      </c>
      <c r="AL14" s="118"/>
      <c r="AM14" s="118"/>
      <c r="AN14" s="118"/>
      <c r="AO14" s="118"/>
      <c r="AP14" s="118"/>
      <c r="AQ14" s="118" t="s">
        <v>239</v>
      </c>
      <c r="AR14" s="118"/>
      <c r="AS14" s="118"/>
      <c r="AT14" s="118"/>
      <c r="AU14" s="118"/>
      <c r="AV14" s="118"/>
      <c r="AW14" s="118"/>
      <c r="AX14" s="118"/>
      <c r="AY14" s="118"/>
      <c r="AZ14" s="119"/>
      <c r="BA14" s="120"/>
      <c r="BB14" s="120"/>
      <c r="BC14" s="120"/>
      <c r="BD14" s="120"/>
      <c r="BE14" s="120"/>
      <c r="BF14" s="121"/>
      <c r="BG14" s="311">
        <f>BG15</f>
        <v>14162300</v>
      </c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132">
        <f>BZ15</f>
        <v>2617536.17</v>
      </c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311" t="s">
        <v>18</v>
      </c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  <c r="DD14" s="311"/>
      <c r="DE14" s="312"/>
    </row>
    <row r="15" spans="1:109" ht="30.75" customHeight="1">
      <c r="A15" s="313" t="s">
        <v>226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4" t="s">
        <v>236</v>
      </c>
      <c r="AL15" s="118"/>
      <c r="AM15" s="118"/>
      <c r="AN15" s="118"/>
      <c r="AO15" s="118"/>
      <c r="AP15" s="118"/>
      <c r="AQ15" s="118" t="s">
        <v>240</v>
      </c>
      <c r="AR15" s="118"/>
      <c r="AS15" s="118"/>
      <c r="AT15" s="118"/>
      <c r="AU15" s="118"/>
      <c r="AV15" s="118"/>
      <c r="AW15" s="118"/>
      <c r="AX15" s="118"/>
      <c r="AY15" s="118"/>
      <c r="AZ15" s="119"/>
      <c r="BA15" s="120"/>
      <c r="BB15" s="120"/>
      <c r="BC15" s="120"/>
      <c r="BD15" s="120"/>
      <c r="BE15" s="120"/>
      <c r="BF15" s="121"/>
      <c r="BG15" s="311">
        <v>14162300</v>
      </c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132">
        <v>2617536.17</v>
      </c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311" t="s">
        <v>18</v>
      </c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312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</v>
      </c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H18" s="321" t="s">
        <v>229</v>
      </c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F18" s="89" t="s">
        <v>262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22" t="s">
        <v>3</v>
      </c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H19" s="322" t="s">
        <v>4</v>
      </c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F19" s="90" t="s">
        <v>227</v>
      </c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P19" s="91" t="s">
        <v>228</v>
      </c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</row>
    <row r="20" spans="78:109" ht="11.25" customHeight="1"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P20" s="310" t="s">
        <v>4</v>
      </c>
      <c r="CQ20" s="310"/>
      <c r="CR20" s="310"/>
      <c r="CS20" s="310"/>
      <c r="CT20" s="310"/>
      <c r="CU20" s="310"/>
      <c r="CV20" s="310"/>
      <c r="CW20" s="310"/>
      <c r="CX20" s="310"/>
      <c r="CY20" s="310"/>
      <c r="CZ20" s="310"/>
      <c r="DA20" s="310"/>
      <c r="DB20" s="310"/>
      <c r="DC20" s="310"/>
      <c r="DD20" s="310"/>
      <c r="DE20" s="310"/>
    </row>
    <row r="21" spans="1:55" ht="11.25">
      <c r="A21" s="1" t="s">
        <v>2</v>
      </c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H21" s="321" t="s">
        <v>230</v>
      </c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</row>
    <row r="22" spans="18:109" ht="11.25">
      <c r="R22" s="322" t="s">
        <v>3</v>
      </c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"/>
      <c r="AG22" s="3"/>
      <c r="AH22" s="322" t="s">
        <v>4</v>
      </c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90" t="s">
        <v>5</v>
      </c>
      <c r="B24" s="90"/>
      <c r="C24" s="323" t="s">
        <v>483</v>
      </c>
      <c r="D24" s="323"/>
      <c r="E24" s="323"/>
      <c r="F24" s="1" t="s">
        <v>5</v>
      </c>
      <c r="I24" s="321" t="s">
        <v>539</v>
      </c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90">
        <v>20</v>
      </c>
      <c r="Z24" s="90"/>
      <c r="AA24" s="90"/>
      <c r="AB24" s="90"/>
      <c r="AC24" s="324" t="s">
        <v>278</v>
      </c>
      <c r="AD24" s="324"/>
      <c r="AE24" s="324"/>
      <c r="AF24" s="1" t="s">
        <v>22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R22:AE22"/>
    <mergeCell ref="A24:B24"/>
    <mergeCell ref="C24:E24"/>
    <mergeCell ref="BZ19:CN19"/>
    <mergeCell ref="AH19:BC19"/>
    <mergeCell ref="BZ20:CN20"/>
    <mergeCell ref="I24:X24"/>
    <mergeCell ref="Y24:AB24"/>
    <mergeCell ref="AH22:BC22"/>
    <mergeCell ref="AC24:AE24"/>
    <mergeCell ref="R21:AE21"/>
    <mergeCell ref="AH21:BC21"/>
    <mergeCell ref="N19:AE19"/>
    <mergeCell ref="BF18:BX18"/>
    <mergeCell ref="BF19:BX19"/>
    <mergeCell ref="BZ12:CN12"/>
    <mergeCell ref="AQ15:BF15"/>
    <mergeCell ref="A12:AJ12"/>
    <mergeCell ref="A14:AJ14"/>
    <mergeCell ref="AK12:AP12"/>
    <mergeCell ref="CO14:DE14"/>
    <mergeCell ref="CO13:DE13"/>
    <mergeCell ref="AQ14:BF14"/>
    <mergeCell ref="BG10:BY10"/>
    <mergeCell ref="AQ11:BF11"/>
    <mergeCell ref="CO10:DE10"/>
    <mergeCell ref="AQ12:BF12"/>
    <mergeCell ref="BZ11:CN11"/>
    <mergeCell ref="CO11:DE11"/>
    <mergeCell ref="BG11:BY11"/>
    <mergeCell ref="BZ10:CN10"/>
    <mergeCell ref="BG12:BY12"/>
    <mergeCell ref="BG15:BY15"/>
    <mergeCell ref="A11:AJ11"/>
    <mergeCell ref="AK14:AP14"/>
    <mergeCell ref="A15:AJ15"/>
    <mergeCell ref="BZ14:CN14"/>
    <mergeCell ref="AK10:AP10"/>
    <mergeCell ref="A10:AJ10"/>
    <mergeCell ref="AQ10:BF10"/>
    <mergeCell ref="N18:AE18"/>
    <mergeCell ref="AH18:BC18"/>
    <mergeCell ref="AK15:AP15"/>
    <mergeCell ref="AK11:AP11"/>
    <mergeCell ref="BG5:BY5"/>
    <mergeCell ref="CO5:DE5"/>
    <mergeCell ref="BG6:BY6"/>
    <mergeCell ref="BZ6:CN6"/>
    <mergeCell ref="BZ5:CN5"/>
    <mergeCell ref="CO6:DE6"/>
    <mergeCell ref="AQ9:BF9"/>
    <mergeCell ref="A5:AJ5"/>
    <mergeCell ref="AK5:AP5"/>
    <mergeCell ref="AQ5:BF5"/>
    <mergeCell ref="AQ8:BF8"/>
    <mergeCell ref="A6:AJ6"/>
    <mergeCell ref="AK6:AP6"/>
    <mergeCell ref="AQ6:BF6"/>
    <mergeCell ref="CN1:DE1"/>
    <mergeCell ref="BG3:BY4"/>
    <mergeCell ref="A2:DE2"/>
    <mergeCell ref="A3:AJ4"/>
    <mergeCell ref="CO3:DE4"/>
    <mergeCell ref="BZ3:CN4"/>
    <mergeCell ref="AK3:AP4"/>
    <mergeCell ref="AQ3:BF4"/>
    <mergeCell ref="BG7:BY7"/>
    <mergeCell ref="CO8:DE8"/>
    <mergeCell ref="CO9:DE9"/>
    <mergeCell ref="BG8:BY8"/>
    <mergeCell ref="BG9:BY9"/>
    <mergeCell ref="BZ9:CN9"/>
    <mergeCell ref="BZ8:CN8"/>
    <mergeCell ref="CO15:DE15"/>
    <mergeCell ref="A8:AJ8"/>
    <mergeCell ref="A9:AJ9"/>
    <mergeCell ref="AK7:AP7"/>
    <mergeCell ref="AK9:AP9"/>
    <mergeCell ref="AK8:AP8"/>
    <mergeCell ref="A7:AJ7"/>
    <mergeCell ref="CO7:DE7"/>
    <mergeCell ref="AQ7:BF7"/>
    <mergeCell ref="BZ7:CN7"/>
    <mergeCell ref="CP20:DE20"/>
    <mergeCell ref="CO12:DE12"/>
    <mergeCell ref="A13:AJ13"/>
    <mergeCell ref="AK13:AP13"/>
    <mergeCell ref="AQ13:BF13"/>
    <mergeCell ref="BG13:BY13"/>
    <mergeCell ref="BZ13:CN13"/>
    <mergeCell ref="BZ15:CN15"/>
    <mergeCell ref="BG14:BY14"/>
    <mergeCell ref="CP19:DE1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2011-05-06T05:29:14Z</cp:lastPrinted>
  <dcterms:created xsi:type="dcterms:W3CDTF">2005-02-01T12:32:18Z</dcterms:created>
  <dcterms:modified xsi:type="dcterms:W3CDTF">2011-08-04T18:29:41Z</dcterms:modified>
  <cp:category/>
  <cp:version/>
  <cp:contentType/>
  <cp:contentStatus/>
</cp:coreProperties>
</file>